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3.1 - Revitalizace ryb..." sheetId="2" r:id="rId2"/>
    <sheet name="SO 3.2 - Výstavba oprava ..." sheetId="3" r:id="rId3"/>
    <sheet name="SO 3.3 - Řešení vegetace" sheetId="4" r:id="rId4"/>
    <sheet name="VON - Vedlejší a ostatní ..." sheetId="5" r:id="rId5"/>
  </sheets>
  <definedNames>
    <definedName name="_xlnm.Print_Area" localSheetId="0">'Rekapitulace stavby'!$D$4:$AO$76,'Rekapitulace stavby'!$C$82:$AQ$99</definedName>
    <definedName name="_xlnm._FilterDatabase" localSheetId="1" hidden="1">'SO 3.1 - Revitalizace ryb...'!$C$121:$K$207</definedName>
    <definedName name="_xlnm.Print_Area" localSheetId="1">'SO 3.1 - Revitalizace ryb...'!$C$4:$J$76,'SO 3.1 - Revitalizace ryb...'!$C$82:$J$103,'SO 3.1 - Revitalizace ryb...'!$C$109:$K$207</definedName>
    <definedName name="_xlnm._FilterDatabase" localSheetId="2" hidden="1">'SO 3.2 - Výstavba oprava ...'!$C$126:$K$265</definedName>
    <definedName name="_xlnm.Print_Area" localSheetId="2">'SO 3.2 - Výstavba oprava ...'!$C$4:$J$76,'SO 3.2 - Výstavba oprava ...'!$C$82:$J$108,'SO 3.2 - Výstavba oprava ...'!$C$114:$K$265</definedName>
    <definedName name="_xlnm._FilterDatabase" localSheetId="3" hidden="1">'SO 3.3 - Řešení vegetace'!$C$122:$K$179</definedName>
    <definedName name="_xlnm.Print_Area" localSheetId="3">'SO 3.3 - Řešení vegetace'!$C$4:$J$76,'SO 3.3 - Řešení vegetace'!$C$82:$J$104,'SO 3.3 - Řešení vegetace'!$C$110:$K$179</definedName>
    <definedName name="_xlnm._FilterDatabase" localSheetId="4" hidden="1">'VON - Vedlejší a ostatní ...'!$C$119:$K$149</definedName>
    <definedName name="_xlnm.Print_Area" localSheetId="4">'VON - Vedlejší a ostatní ...'!$C$4:$J$76,'VON - Vedlejší a ostatní ...'!$C$82:$J$101,'VON - Vedlejší a ostatní ...'!$C$107:$K$149</definedName>
    <definedName name="_xlnm.Print_Titles" localSheetId="0">'Rekapitulace stavby'!$92:$92</definedName>
    <definedName name="_xlnm.Print_Titles" localSheetId="1">'SO 3.1 - Revitalizace ryb...'!$121:$121</definedName>
    <definedName name="_xlnm.Print_Titles" localSheetId="2">'SO 3.2 - Výstavba oprava ...'!$126:$126</definedName>
    <definedName name="_xlnm.Print_Titles" localSheetId="3">'SO 3.3 - Řešení vegetace'!$122:$122</definedName>
    <definedName name="_xlnm.Print_Titles" localSheetId="4">'VON - Vedlejší a ostatní ...'!$119:$119</definedName>
  </definedNames>
  <calcPr fullCalcOnLoad="1"/>
</workbook>
</file>

<file path=xl/sharedStrings.xml><?xml version="1.0" encoding="utf-8"?>
<sst xmlns="http://schemas.openxmlformats.org/spreadsheetml/2006/main" count="3319" uniqueCount="594">
  <si>
    <t>Export Komplet</t>
  </si>
  <si>
    <t/>
  </si>
  <si>
    <t>2.0</t>
  </si>
  <si>
    <t>ZAMOK</t>
  </si>
  <si>
    <t>False</t>
  </si>
  <si>
    <t>{1766374b-1b66-4242-8bd5-26407b50b58e}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</si>
  <si>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</si>
  <si>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</si>
  <si>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</si>
  <si>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</si>
  <si>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</si>
  <si>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</si>
  <si>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</si>
  <si>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</si>
  <si>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3850/002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</si>
  <si>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</si>
  <si>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</si>
  <si>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Revitalizace Račanského rybníka (ř.km 1,115 – 1,202)</t>
  </si>
  <si>
    <t>KSO:</t>
  </si>
  <si>
    <t>CC-CZ:</t>
  </si>
  <si>
    <t>Místo:</t>
  </si>
  <si>
    <t>Přelouč</t>
  </si>
  <si>
    <t>Datum:</t>
  </si>
  <si>
    <t>11. 6. 2019</t>
  </si>
  <si>
    <t>Zadavatel:</t>
  </si>
  <si>
    <t>IČ:</t>
  </si>
  <si>
    <t>00274101</t>
  </si>
  <si>
    <t>Město Přelouč</t>
  </si>
  <si>
    <t>DIČ:</t>
  </si>
  <si>
    <t>CZ00274101</t>
  </si>
  <si>
    <t>Uchazeč:</t>
  </si>
  <si>
    <t>Vyplň údaj</t>
  </si>
  <si>
    <t>Projektant:</t>
  </si>
  <si>
    <t>47116901</t>
  </si>
  <si>
    <t>Vodohospodářský rozvoj a výstavba, a.s.</t>
  </si>
  <si>
    <t>CZ47116901</t>
  </si>
  <si>
    <t>True</t>
  </si>
  <si>
    <t>Zpracovatel:</t>
  </si>
  <si>
    <t>Ing. Dvořák Vítězslav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</si>
  <si>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</si>
  <si>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</si>
  <si>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</si>
  <si>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</si>
  <si>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</si>
  <si>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</si>
  <si>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</si>
  <si>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</si>
  <si>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</si>
  <si>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</si>
  <si>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</si>
  <si>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</si>
  <si>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</si>
  <si>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</si>
  <si>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</si>
  <si>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</si>
  <si>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</si>
  <si>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</si>
  <si>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</si>
  <si>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</si>
  <si>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</si>
  <si>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</si>
  <si>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</si>
  <si>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</si>
  <si>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</si>
  <si>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</si>
  <si>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</si>
  <si>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</si>
  <si>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</si>
  <si>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</si>
  <si>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</si>
  <si>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</si>
  <si>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</si>
  <si>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</si>
  <si>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</si>
  <si>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</si>
  <si>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</si>
  <si>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</si>
  <si>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</si>
  <si>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</si>
  <si>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</si>
  <si>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</si>
  <si>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</si>
  <si>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</si>
  <si>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</si>
  <si>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</si>
  <si>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3.1</t>
  </si>
  <si>
    <t>Revitalizace rybníka</t>
  </si>
  <si>
    <t>STA</t>
  </si>
  <si>
    <t>1</t>
  </si>
  <si>
    <t>{0af9636f-cbd2-4a5f-9d98-b49102b36ec0}</t>
  </si>
  <si>
    <t>2</t>
  </si>
  <si>
    <t>SO 3.2</t>
  </si>
  <si>
    <t>Výstavba oprava a demolice</t>
  </si>
  <si>
    <t>{03f7c2f7-3f7d-448f-9f28-fea2d22c4609}</t>
  </si>
  <si>
    <t>SO 3.3</t>
  </si>
  <si>
    <t>Řešení vegetace</t>
  </si>
  <si>
    <t>{c8abce30-4f1e-4007-8331-f1725accf4eb}</t>
  </si>
  <si>
    <t>VON</t>
  </si>
  <si>
    <t>Vedlejší a ostatní náklady</t>
  </si>
  <si>
    <t>{9cb526f2-65b3-4e83-880e-529f77971e9f}</t>
  </si>
  <si>
    <t>KRYCÍ LIST SOUPISU PRACÍ</t>
  </si>
  <si>
    <t>Objekt:</t>
  </si>
  <si>
    <t>SO 3.1 - Revitalizace rybníka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</si>
  <si>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</si>
  <si>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</si>
  <si>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</si>
  <si>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</si>
  <si>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</si>
  <si>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</si>
  <si>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</si>
  <si>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</si>
  <si>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998 - Přesun hmot</t>
  </si>
  <si>
    <t>M - Práce a dodávky M</t>
  </si>
  <si>
    <t xml:space="preserve">    46-M - Zemní práce při extr.mont.pracích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</si>
  <si>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</si>
  <si>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</si>
  <si>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</si>
  <si>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</si>
  <si>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</si>
  <si>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</si>
  <si>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</si>
  <si>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</si>
  <si>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</si>
  <si>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</si>
  <si>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</si>
  <si>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</si>
  <si>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</si>
  <si>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</si>
  <si>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</si>
  <si>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</si>
  <si>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</si>
  <si>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</si>
  <si>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1111_R</t>
  </si>
  <si>
    <t>Odstranění travin a další biomasy</t>
  </si>
  <si>
    <t>ha</t>
  </si>
  <si>
    <t>4</t>
  </si>
  <si>
    <t>-317610332</t>
  </si>
  <si>
    <t>PP</t>
  </si>
  <si>
    <t>Odstranění travin a rákosu travin, při celkové ploše přes 1 ha, včetně likvidace veškeré biomasy</t>
  </si>
  <si>
    <t>VV</t>
  </si>
  <si>
    <t>"V rámci těžení sedimentu ze zátopy MVN zhotovitel stavby provede odstranění biomasy z povrchu sedimentu."</t>
  </si>
  <si>
    <t>0,392 "plocha při kótě normální hladiny;B. Souhrnná technická zrpáva"</t>
  </si>
  <si>
    <t>113151111</t>
  </si>
  <si>
    <t>Rozebrání zpevněných ploch ze silničních dílců</t>
  </si>
  <si>
    <t>m2</t>
  </si>
  <si>
    <t>2094173234</t>
  </si>
  <si>
    <t>Rozebírání zpevněných ploch  s naložením na dopravní prostředek a přemístěním na deponii města Přelouč na vzdálenost 2 km.</t>
  </si>
  <si>
    <t>3</t>
  </si>
  <si>
    <t>121101103</t>
  </si>
  <si>
    <t>Sejmutí ornice s přemístěním na vzdálenost do 250 m</t>
  </si>
  <si>
    <t>m3</t>
  </si>
  <si>
    <t>290320978</t>
  </si>
  <si>
    <t>Sejmutí ornice nebo lesní půdy s vodorovným přemístěním na hromady v místě upotřebení nebo na dočasné či trvalé skládky se složením, na vzdálenost přes 100 do 250 m</t>
  </si>
  <si>
    <t>"stanoveno jako součin plochy v sotuaci * mpocnost ornice - předpoklad 200 mm "</t>
  </si>
  <si>
    <t>420*0,2</t>
  </si>
  <si>
    <t>17110_R15</t>
  </si>
  <si>
    <t>Uložení sypaniny z obecních zdrojů</t>
  </si>
  <si>
    <t>7092551</t>
  </si>
  <si>
    <t>Uložení sypaniny z obecních zdrojů města Přelouč (vzdálenost 2km).  Vytěžení, převoz, uložení a případné mezideponie hornin soudržných s předepsanou mírou zhutnění v procentech výsledků zkoušek Proctor-Standard (dále jen PS) na 95 % PS.</t>
  </si>
  <si>
    <t>450 "m3 pro vyrovnání záporné bilance ze stavby"</t>
  </si>
  <si>
    <t>5</t>
  </si>
  <si>
    <t>181411122</t>
  </si>
  <si>
    <t>Založení lučního trávníku výsevem plochy do 1000 m2 ve svahu do 1:2</t>
  </si>
  <si>
    <t>859557648</t>
  </si>
  <si>
    <t>Založení trávníku na půdě předem připravené plochy do 1000 m2 výsevem včetně utažení lučního na svahu přes 1:5 do 1:2</t>
  </si>
  <si>
    <t>"celková plocha ohumusování a osetí; D.1.Technická zpráva"</t>
  </si>
  <si>
    <t>950</t>
  </si>
  <si>
    <t>6</t>
  </si>
  <si>
    <t>M</t>
  </si>
  <si>
    <t>005724740</t>
  </si>
  <si>
    <t>osivo směs travní krajinná - svahová</t>
  </si>
  <si>
    <t>kg</t>
  </si>
  <si>
    <t>8</t>
  </si>
  <si>
    <t>-1512634270</t>
  </si>
  <si>
    <t>Osiva pícnin směsi travní balení obvykle 25 kg technická - svahová (10 kg)</t>
  </si>
  <si>
    <t>950"propojeno s pol. č. 17"</t>
  </si>
  <si>
    <t>950*0,015 'Přepočtené koeficientem množství</t>
  </si>
  <si>
    <t>7</t>
  </si>
  <si>
    <t>182201101</t>
  </si>
  <si>
    <t>Svahování násypů</t>
  </si>
  <si>
    <t>1929298415</t>
  </si>
  <si>
    <t>Svahování trvalých svahů do projektovaných profilů s potřebným přemístěním výkopku při svahování násypů v jakékoliv hornině</t>
  </si>
  <si>
    <t>"stanoveno součinem délky svahu v řezu * obvod rybníka; D.1.Technická zpráva"</t>
  </si>
  <si>
    <t>1800</t>
  </si>
  <si>
    <t>182301132</t>
  </si>
  <si>
    <t>Rozprostření ornice pl přes 500 m2 ve svahu přes 1:5 tl vrstvy do 150 mm</t>
  </si>
  <si>
    <t>-833786455</t>
  </si>
  <si>
    <t>Rozprostření a urovnání ornice ve svahu sklonu přes 1:5 při souvislé ploše přes 500 m2, tl. vrstvy přes 100 do 150 mm</t>
  </si>
  <si>
    <t>840 "84m3 původní objem sejmuté ornice při tl. vtstvy 100mm"</t>
  </si>
  <si>
    <t>55 " 5m3 odebráno ze sedimentu -&gt; vhodný dle rozboru"</t>
  </si>
  <si>
    <t>Součet</t>
  </si>
  <si>
    <t>9</t>
  </si>
  <si>
    <t>114_R</t>
  </si>
  <si>
    <t>Odvoz a likvidace původního opevnění včetně naložení, složení a poplatku skládce</t>
  </si>
  <si>
    <t>-309752173</t>
  </si>
  <si>
    <t>P</t>
  </si>
  <si>
    <t>Poznámka k položce:
Vodorovné přemístění rozebraného stávajícího opevnění návodních svahů hrází (zbytky betonových panelů, místně kamenný pohoz, příp. betonové patky) na skládku včetní naložení, vyložení a poplatku za uložení na skládku
"stanoveno jako suma položek 15 a 16; D.1.Technicklá zpráva; D.2.4. Příčné řezy hrází"</t>
  </si>
  <si>
    <t>500*0,15 "500m2 * 0,15m tl.</t>
  </si>
  <si>
    <t>10</t>
  </si>
  <si>
    <t>12270R</t>
  </si>
  <si>
    <t>Odtěžení, naložení, přesun a uložení sedimentu</t>
  </si>
  <si>
    <t>512</t>
  </si>
  <si>
    <t>481067522</t>
  </si>
  <si>
    <t>Odtěžení, naložení, přesun a uložení sedimentu na skládku (do vzd. 12km) vč. uhrazení poplatku na skládce. Dle nového rozboru sedimentu (Empla 02/2020 č. vz. 196/20) je sediment vhodný pro uložení na ZPF dle tab. 10.3 podrobně viz. Vyhodnocení směsníého vzorku v dokladové části PD. Štěrková pole ze sedimentu jsou v případě potřeby možná využít pro podloží pod konstrukce (betonové panely apod.) po provedení zrnitostní analýzy.</t>
  </si>
  <si>
    <t>Poznámka k položce:
objem sedimentu stanoven v rostlém stavu
cena platí pro všechny únosnosti dna nádrže
cena obsahuje:
- všechny přesuny po dně vypuštěné nádrže před naložením na dopravní přostředek
- naložení na dopravní prostředek
- přemístění na skládku (zařízení využívaném pro odpady 17 05 04 a provozovaném dle par. 14, odst. 1 nebo 2 zák. č. 185/2001 Sb. o odpadech a o změně některých dalších zákonů v platném znění)
- složení z dopravního prostředku
- uhrazení poplatku na skládce (zhotovitel musí předložit doklady - vážní lístky, prokazující uložení na odpovídající skládku)</t>
  </si>
  <si>
    <t xml:space="preserve"> "odtěžení sedimentu"</t>
  </si>
  <si>
    <t>"výpočet: odečtení povrchů pomocí SW ;viz D.1. Tech.zpr a Příčné řezy."</t>
  </si>
  <si>
    <t>1195</t>
  </si>
  <si>
    <t>"jedná se o objem v rostlém stavu</t>
  </si>
  <si>
    <t>11</t>
  </si>
  <si>
    <t>131201103</t>
  </si>
  <si>
    <t>Hloubení jam nezapažených v hornině tř. 3 objemu do 5000 m3</t>
  </si>
  <si>
    <t>1223307155</t>
  </si>
  <si>
    <t>Hloubení nezapažených jam a zářezů s urovnáním dna do předepsaného profilu a spádu v hornině tř. 3 přes 1 000 do 5 000 m3</t>
  </si>
  <si>
    <t>"výkopy celkem"</t>
  </si>
  <si>
    <t>615</t>
  </si>
  <si>
    <t>12</t>
  </si>
  <si>
    <t>167101102</t>
  </si>
  <si>
    <t>Nakládání výkopku z hornin tř. 1 až 4 přes 100 m3</t>
  </si>
  <si>
    <t>1191698424</t>
  </si>
  <si>
    <t>Nakládání, skládání a překládání neulehlého výkopku nebo sypaniny nakládání, množství přes 100 m3, z hornin tř. 1 až 4</t>
  </si>
  <si>
    <t>370"výkopy celkem"</t>
  </si>
  <si>
    <t>13</t>
  </si>
  <si>
    <t>162301101</t>
  </si>
  <si>
    <t>Vodorovné přemístění do 500 m výkopku/sypaniny z horniny tř. 1 až 4</t>
  </si>
  <si>
    <t>-464327554</t>
  </si>
  <si>
    <t>Vodorovné přemístění výkopku nebo sypaniny po suchu na obvyklém dopravním prostředku, bez naložení výkopku, avšak se složením bez rozhrnutí z horniny tř. 1 až 4 na vzdálenost přes 50 do 500 m</t>
  </si>
  <si>
    <t>14</t>
  </si>
  <si>
    <t>171101101</t>
  </si>
  <si>
    <t>Uložení sypaniny z hornin soudržných do násypů zhutněných na 95 % PS</t>
  </si>
  <si>
    <t>-2111363111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</si>
  <si>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na 95 % PS</t>
  </si>
  <si>
    <t>Poznámka k položce:
počítáno součinem plochy v řezu * vztažná délka řezu</t>
  </si>
  <si>
    <t>965"náspy celkem"</t>
  </si>
  <si>
    <t>181951101</t>
  </si>
  <si>
    <t>Úprava pláně v hornině tř. 1 až 4 bez zhutnění</t>
  </si>
  <si>
    <t>1040280121</t>
  </si>
  <si>
    <t>Úprava pláně vyrovnáním výškových rozdílů  v hornině tř. 1 až 4 bez zhutnění</t>
  </si>
  <si>
    <t>3050 "plocha dna ze situace : 3050m2; D.1. Technická zpráva"</t>
  </si>
  <si>
    <t>Vodorovné konstrukce</t>
  </si>
  <si>
    <t>16</t>
  </si>
  <si>
    <t>462512270</t>
  </si>
  <si>
    <t>Zához z lomového kamene s proštěrkováním z terénu hmotnost do 200 kg</t>
  </si>
  <si>
    <t>2117226120</t>
  </si>
  <si>
    <t>Zához z lomového kamene neupraveného záhozového s proštěrkováním z terénu, hmotnosti jednotlivých kamenů do 200 kg. Místní materiál, nepoužívat sloupkový čedič. Kámen bude vystaveno a musí odolat mikropodmínkám vnějšího prostředí MX3 – prostředí s vlivem vlhkosti nebo smáčení a se střídavým působením mrazu a tání. Kámen musí vyhovovat požadavkům na kámen pro vodní stavby dle ČSN EN 13383 – 1,2. Na líci konstrukce nesmí být patrné stopy vrtáku.</t>
  </si>
  <si>
    <t>" D.1. Technická zpráva"</t>
  </si>
  <si>
    <t>"záhozová patka + opevnění záhozem z LK s proštěrkováním"</t>
  </si>
  <si>
    <t>"stanoveno jako součin plochy v příčném řezu * vztažná délka řezu, D.2.4. Příčné řezy"</t>
  </si>
  <si>
    <t>150</t>
  </si>
  <si>
    <t>17</t>
  </si>
  <si>
    <t>462519002</t>
  </si>
  <si>
    <t>Příplatek za urovnání ploch záhozu z lomového kamene hmotnost do 200 kg</t>
  </si>
  <si>
    <t>-1536071106</t>
  </si>
  <si>
    <t>Zához z lomového kamene neupraveného záhozového Příplatek k cenám za urovnání viditelných ploch záhozu z kamene, hmotnosti jednotlivých kamenů do 200 kg</t>
  </si>
  <si>
    <t>300 "plocha urovnání svahů opevnění a záhozové patky ze situace; D.2.1.Podrobná situace"</t>
  </si>
  <si>
    <t>18</t>
  </si>
  <si>
    <t>R_66</t>
  </si>
  <si>
    <t>Uložení solitérního lomového kamene, opracovaného, vel. 50x50x50cm</t>
  </si>
  <si>
    <t>ks</t>
  </si>
  <si>
    <t>1491496531</t>
  </si>
  <si>
    <t>Uložení solitérního lomového kamene, opracovaného, vel. 50x50x50cm. Místní materiál, nepoužívat sloupkový čedič. Kámen bude vystaveno a musí odolat mikropodmínkám vnějšího prostředí MX3 – prostředí s vlivem vlhkosti nebo smáčení a se střídavým působením mrazu a tání. Kámen musí vyhovovat požadavkům na kámen pro vodní stavby dle ČSN EN 13383 – 1,2. Na líci konstrukce nesmí být patrné stopy vrtáku. Včetně nákupu a dodévky na staveniště.</t>
  </si>
  <si>
    <t>998</t>
  </si>
  <si>
    <t>Přesun hmot</t>
  </si>
  <si>
    <t>19</t>
  </si>
  <si>
    <t>998312093</t>
  </si>
  <si>
    <t>Příplatek k přesunu hmot pro sanace území, hrazení a úpravy bystřin za zvětšený přesun do 500 m</t>
  </si>
  <si>
    <t>t</t>
  </si>
  <si>
    <t>541432269</t>
  </si>
  <si>
    <t>Přesun hmot pro sanace území, hrazení a úpravy bystřin Příplatek k ceně za zvětšený přesun přes vymezenou největší dopravní vzdálenost do 500 m</t>
  </si>
  <si>
    <t>20</t>
  </si>
  <si>
    <t>998331011</t>
  </si>
  <si>
    <t>Přesun hmot pro nádrže</t>
  </si>
  <si>
    <t>273802080</t>
  </si>
  <si>
    <t>Přesun hmot pro nádrže dopravní vzdálenost do 500 m</t>
  </si>
  <si>
    <t>Práce a dodávky M</t>
  </si>
  <si>
    <t>46-M</t>
  </si>
  <si>
    <t>Zemní práce při extr.mont.pracích</t>
  </si>
  <si>
    <t>R_09</t>
  </si>
  <si>
    <t>Zatrubnění odvodňovací stoky -&gt; násoska</t>
  </si>
  <si>
    <t>m</t>
  </si>
  <si>
    <t>64</t>
  </si>
  <si>
    <t>-544243013</t>
  </si>
  <si>
    <t>Poznámka k položce:
zatrubnění odvodňovací stoky v místě křížení se zpevněným přístupem</t>
  </si>
  <si>
    <t>5 " viz D.2.1. Podrobná situace"</t>
  </si>
  <si>
    <t>"Zhotovitel může navrhnout a nacenit vlastní řešení odvodnění rybníka s nefukčním objektem. Návrh musí být schválen investorem."</t>
  </si>
  <si>
    <t>SO 3.2 - Výstavba oprava a demolice</t>
  </si>
  <si>
    <t>Vodohospodářský rzovoj a výstavba, a.s.</t>
  </si>
  <si>
    <t xml:space="preserve">    2 - Zakládání</t>
  </si>
  <si>
    <t xml:space="preserve">    3 - Svislé a kompletní konstrukce</t>
  </si>
  <si>
    <t xml:space="preserve">    5 - Komunikace pozemní</t>
  </si>
  <si>
    <t xml:space="preserve">    9 - Ostatní konstrukce a práce, bourání</t>
  </si>
  <si>
    <t>PSV - Práce a dodávky PSV</t>
  </si>
  <si>
    <t>N00 - Nepojmenované práce</t>
  </si>
  <si>
    <t xml:space="preserve">    N01 - Nepojmenovaný díl</t>
  </si>
  <si>
    <t>-111617590</t>
  </si>
  <si>
    <t>Rozebírání zpevněných ploch  s přemístěním na skládku na vzdálenost do 20 m nebo s naložením na dopravní prostředek ze silničních panelů</t>
  </si>
  <si>
    <t>-1891515156</t>
  </si>
  <si>
    <t>85*0,2 "hloubení zeminy pod silničními panely</t>
  </si>
  <si>
    <t>(2,6+2,1)*2,3 "výkopy při budování nového kamenného schodiště</t>
  </si>
  <si>
    <t>6,75*2,3 "výkop výstavby nového povrchového odvodnění</t>
  </si>
  <si>
    <t>-1301148351</t>
  </si>
  <si>
    <t>1,8*1 "vybudování nového povrchového odvodnění</t>
  </si>
  <si>
    <t>2,6*2,3 "vybudováí nového kamenného schodiště</t>
  </si>
  <si>
    <t>182101101</t>
  </si>
  <si>
    <t>Svahování v zářezech v hornině tř. 1 až 4</t>
  </si>
  <si>
    <t>647043001</t>
  </si>
  <si>
    <t>Svahování trvalých svahů do projektovaných profilů  s potřebným přemístěním výkopku při svahování v zářezech v hornině tř. 1 až 4</t>
  </si>
  <si>
    <t>16,5 "vybudování nového povrchového odvodnění, odečteno ze situace</t>
  </si>
  <si>
    <t>(3,7+2,7)*2,3 "vybudovní nového kamenného schodiště</t>
  </si>
  <si>
    <t>-692376490</t>
  </si>
  <si>
    <t>9*2,3 "vybudování nového povrchového odvodnění, odečteno ze situace</t>
  </si>
  <si>
    <t>3*2,3 "vybudování kamenného schodiště</t>
  </si>
  <si>
    <t>R_30</t>
  </si>
  <si>
    <t>Vodorovné přemístění výkopku/sypaniny/sutě na skládku, včetně složení a uhrazení skládkovného</t>
  </si>
  <si>
    <t>-1345533770</t>
  </si>
  <si>
    <t>85*0,2"zemina pod panelovým přístupem</t>
  </si>
  <si>
    <t>2*3*0,1*2 "předpoklad výměny 2 silničních panelů</t>
  </si>
  <si>
    <t>7,7*0,67 "vybourání původního povrchového odvodnění</t>
  </si>
  <si>
    <t>Zakládání</t>
  </si>
  <si>
    <t>29121_R</t>
  </si>
  <si>
    <t>Zřízení plochy ze silničních panelů do lože tl 200 mm z vibrovaného štěrku</t>
  </si>
  <si>
    <t>2109330519</t>
  </si>
  <si>
    <t>Zřízení zpevněné plochy ze silničních panelů  osazených do lože tl. 200 mm z kameniva. Napojení řešeno doštěrkováním vibrovaným drceným kamenivem, panely budou těsně dolícovány k živičným plochám.</t>
  </si>
  <si>
    <t>593810_R</t>
  </si>
  <si>
    <t>panel silniční 3,00x2,00x0,10m</t>
  </si>
  <si>
    <t>kus</t>
  </si>
  <si>
    <t>-1137037882</t>
  </si>
  <si>
    <t>panel silniční 3,00x2,00x0,15m</t>
  </si>
  <si>
    <t>Svislé a kompletní konstrukce</t>
  </si>
  <si>
    <t>321366111</t>
  </si>
  <si>
    <t>Výztuž železobetonových konstrukcí vodních staveb z oceli 10 505 D do 12 mm</t>
  </si>
  <si>
    <t>-167477990</t>
  </si>
  <si>
    <t>Výztuž železobetonových konstrukcí vodních staveb  přehrad, jezů a plavebních komor, spodní stavby vodních elektráren, jader přehrad, odběrných věží a výpustných zařízení, opěrných zdí, šachet, šachtic a ostatních konstrukcí jednotlivé pruty průměru do 12 mm, z oceli 10 505 (R) nebo BSt 500</t>
  </si>
  <si>
    <t>1,12*0,02*7,850</t>
  </si>
  <si>
    <t>"kotvící výztuž deska-schodnice; předpoklad 2% objemu schodnice</t>
  </si>
  <si>
    <t>R_35</t>
  </si>
  <si>
    <t>Demolice části zábradlí v hrázi MVN + obnovení nátěru zábradlí na sdruženém objektu</t>
  </si>
  <si>
    <t>-387073711</t>
  </si>
  <si>
    <t xml:space="preserve">Zábradlí - V rámci Revitalizace celého prostoru je navrženo odstranění části zábradlí. Jedná se o cca 26 m dlouhou část zábradlí. Ponechané části zábradlí budou znovu natřeny (svařování konstrukce zábradlí, úprava profilů, ohyby, zaoblení, očištění, odmaštění, nátěr 1 x základ , 2x vrchní syntetický nátěr), díry po odřezaných částech budou zavařeny. Přesný rozsah demolovaných částí zábradlí je znázorněn v příloze D.2.1. Položka je vč. naložení odstraněného zábradlí na dopravní prostředek a jeho likvidaci odvozem na skládku, vč. uhrazení poplatku na skládce.
</t>
  </si>
  <si>
    <t>26 "odstranění části zábradlí vč. případných betonových patek</t>
  </si>
  <si>
    <t>17 "obnova nátěru na ponechaných částech zábradlí vč. zavaření děr vzniklích odřezáním 26m zábradlí na břehu MVN</t>
  </si>
  <si>
    <t>43 "obnova nátěru na částech zábradlí, které je součástí sdruženého objektu</t>
  </si>
  <si>
    <t>R_35.1</t>
  </si>
  <si>
    <t>Zábradlí - zhotovení, osazení a montáž zábradlí včetně zhotovení betonových patek, osazení sloupků, svařování konstrukce zábradlí, úprava profilů, ohyby, zaoblení, očištění, odmaštění, nátěr 1 x základ , 2x vrchní syntetický nátěr,</t>
  </si>
  <si>
    <t>-1198183529</t>
  </si>
  <si>
    <t>2*3,8</t>
  </si>
  <si>
    <t>430321414</t>
  </si>
  <si>
    <t>Schodišťová konstrukce a rampa ze ŽB tř. C 25/30</t>
  </si>
  <si>
    <t>42754562</t>
  </si>
  <si>
    <t>Schodišťové konstrukce a rampy z betonu železového (bez výztuže) stupně, schodnice, ramena, podesty s nosníky tř. C 25/30</t>
  </si>
  <si>
    <t>"schodnice - plocha v řezu * délka" 2,8*2*0,2</t>
  </si>
  <si>
    <t>430362021</t>
  </si>
  <si>
    <t>Výztuž schodišťové konstrukce a rampy svařovanými sítěmi Kari</t>
  </si>
  <si>
    <t>-1917033369</t>
  </si>
  <si>
    <t>Výztuž schodišťových konstrukcí a ramp stupňů, schodnic, ramen, podest s nosníky ze svařovaných sítí z drátů typu KARI</t>
  </si>
  <si>
    <t>2 ks kari sítí , konstrukční výztuž</t>
  </si>
  <si>
    <t>"Teoretická hmotnost: 47,40 kg/ks =&gt; celková hmotnost: "0,095</t>
  </si>
  <si>
    <t>433351131</t>
  </si>
  <si>
    <t>Zřízení bednění schodnic přímočarých schodišť v do 4 m</t>
  </si>
  <si>
    <t>93515120</t>
  </si>
  <si>
    <t>Bednění schodnic včetně podpěrné konstrukce výšky do 4 m půdorysně přímočarých zřízení</t>
  </si>
  <si>
    <t xml:space="preserve">2,8*4*1,25 </t>
  </si>
  <si>
    <t>"boky schodnic; změřeno v řezu; 4 ks"</t>
  </si>
  <si>
    <t>433351132</t>
  </si>
  <si>
    <t>Odstranění bednění schodnic přímočarých schodišť v do 4 m</t>
  </si>
  <si>
    <t>-1998891268</t>
  </si>
  <si>
    <t>Bednění schodnic včetně podpěrné konstrukce výšky do 4 m půdorysně přímočarých odstranění</t>
  </si>
  <si>
    <t>451315126</t>
  </si>
  <si>
    <t>Podkladní nebo výplňová vrstva z betonu C 20/25 tl do 150 mm</t>
  </si>
  <si>
    <t>1376310184</t>
  </si>
  <si>
    <t>Podkladní a výplňové vrstvy z betonu prostého tloušťky do 150 mm, z betonu C 20/25</t>
  </si>
  <si>
    <t>0,85*0,67 "podkladová vrstva pro betonové žlabovky - nové povrchové odvodnění</t>
  </si>
  <si>
    <t>1,3*1,4 "podkladová vrstva betonu pro kamenné schodiště</t>
  </si>
  <si>
    <t>462451114</t>
  </si>
  <si>
    <t>Prolití kamenného záhozu maltou MC 25</t>
  </si>
  <si>
    <t>-1211182362</t>
  </si>
  <si>
    <t>Prolití konstrukce z kamene kamenného záhozu cementovou maltou MC-25</t>
  </si>
  <si>
    <t>0,75*2,2 "základová patka schodiště</t>
  </si>
  <si>
    <t>462511270</t>
  </si>
  <si>
    <t>Zához z lomového kamene bez proštěrkování z terénu hmotnost do 200 kg</t>
  </si>
  <si>
    <t>-966940664</t>
  </si>
  <si>
    <t>Zához z lomového kamene neupraveného záhozového  bez proštěrkování z terénu, hmotnosti jednotlivých kamenů do 200 kg</t>
  </si>
  <si>
    <t>0,75*2,2 " základová patka schodiště</t>
  </si>
  <si>
    <t>-1808040675</t>
  </si>
  <si>
    <t>Zához z lomového kamene neupraveného záhozového s proštěrkováním z terénu, hmotnosti jednotlivých kamenů do 200 kg</t>
  </si>
  <si>
    <t>"vybudování přechodu mezi vtokem a litorálním pásmem"</t>
  </si>
  <si>
    <t>"stanoveno jako součin plochy v příčném řezu * mocnost opevnění, D.2.4. Příčné řezy"</t>
  </si>
  <si>
    <t>15*0,4</t>
  </si>
  <si>
    <t>"opevnění výtoku odvnodnění do MVN"</t>
  </si>
  <si>
    <t>0,83*1</t>
  </si>
  <si>
    <t>214935943</t>
  </si>
  <si>
    <t>"stanoveno jako plocha v situaci, D.2.1. Podrobná situace"</t>
  </si>
  <si>
    <t>"základová patka schodiště</t>
  </si>
  <si>
    <t>1,76</t>
  </si>
  <si>
    <t>465210123</t>
  </si>
  <si>
    <t>Schody z lomového kamene na maltu cementovou s vyspárováním tl 300 mm</t>
  </si>
  <si>
    <t>-63800442</t>
  </si>
  <si>
    <t>Schody z lomového kamene lomařsky upraveného  pro dlažbu na cementovou maltu, s vyspárováním cementovou maltou, tl. kamene 300 mm</t>
  </si>
  <si>
    <t>1*7,6 "nové přístupové kamenné schodiště</t>
  </si>
  <si>
    <t>22</t>
  </si>
  <si>
    <t>R_2325</t>
  </si>
  <si>
    <t>Omezení možnosti vjezdu</t>
  </si>
  <si>
    <t>soub</t>
  </si>
  <si>
    <t>-1871942370</t>
  </si>
  <si>
    <t>Omezrení možnosti vjezdu - Na základě připomínek ze strany Policie ČR bude v okolí sjezdu do zátopy rybníka omezen vjezd značkou průjezd zakázán mimo rezidenty a dopravní obsluhu. Toto omezení bude provedeno instalací svislého dopravního značení – konkrétně značkou průjezd zakázán s doplňující tabulí mimo rezidenty a dopravní obsluhu. Umístění značky a veškerá projednání zajistí zhotovitel. Umístění značky je patrné z projektové dokumentace D.2.1. Zároveň bude sjezd do prostoru zátopy rybníka na zákl. připomínekdopraního krajského inspektorátu Policie ČR opatřen lanovou závorou (2sloupky do betonu + ocelové lano) délky 3m omezující možnost vjezdu.</t>
  </si>
  <si>
    <t>Komunikace pozemní</t>
  </si>
  <si>
    <t>23</t>
  </si>
  <si>
    <t>564762111</t>
  </si>
  <si>
    <t>Podklad z vibrovaného štěrku VŠ tl 200 mm</t>
  </si>
  <si>
    <t>695470790</t>
  </si>
  <si>
    <t>Podklad nebo kryt z vibrovaného štěrku VŠ s rozprostřením, vlhčením a zhutněním, po zhutnění tl. 200 mm</t>
  </si>
  <si>
    <t>85 "20 cm podkladová vrstva hutněnéh oštěrku pod silniční panely</t>
  </si>
  <si>
    <t>1,55*1,4 "podkladová vrstva pod kamenné schodiště</t>
  </si>
  <si>
    <t>0,85*0,67 "podkladová vrstva pod nově vybudovaným povrchovým odvodněním</t>
  </si>
  <si>
    <t>Ostatní konstrukce a práce, bourání</t>
  </si>
  <si>
    <t>24</t>
  </si>
  <si>
    <t>935112211</t>
  </si>
  <si>
    <t>Osazení příkopového žlabu do betonu tl 100 mm z betonových tvárnic š 800 mm</t>
  </si>
  <si>
    <t>1754080818</t>
  </si>
  <si>
    <t>Osazení betonového příkopového žlabu s vyplněním a zatřením spár cementovou maltou s ložem tl. 100 mm z betonu prostého tř. C 12/15 z betonových příkopových tvárnic šířky přes 500 do 800 mm</t>
  </si>
  <si>
    <t>"příkop délky 10,6m - zaokrouhlreno na desítky metrů, žlabovka šířky 0,6m + 10% rezerva;" 10,6*1,1</t>
  </si>
  <si>
    <t>25</t>
  </si>
  <si>
    <t>592274960</t>
  </si>
  <si>
    <t>žlabovka betonová TBM 8-60 33x59x8 cm</t>
  </si>
  <si>
    <t>636092555</t>
  </si>
  <si>
    <t>žlabovka betonová příkopová přírodní 33x59x8 cm</t>
  </si>
  <si>
    <t>26</t>
  </si>
  <si>
    <t>936172124</t>
  </si>
  <si>
    <t>Osazení doplňkových konstrukcí mostního vybavení z oceli hmotnosti do 100 kg</t>
  </si>
  <si>
    <t>90496033</t>
  </si>
  <si>
    <t>Osazení kovových doplňků mostního vybavení jednotlivě ocelové konstrukce do 100 kg</t>
  </si>
  <si>
    <t>Poznámka k položce:
Na nové vodící profily dluží U 65 budou navařeny ocelové trny např. roxor 10 mm. Po vyplnění otvorů chemickou kotvou (zhruba do 2/3 – dle konkrétního výrobku) a úpravě drážky tak aby mezi betonem a U profilem nebyly mezery (např. cementovou maltou), budou osazeny vodící profily U 65 (trny do otvorů chemických kotev) a rozepřeny v požeráku, dokud chemické kotvy nevytvrdnou.</t>
  </si>
  <si>
    <t>1 " osazení nových česlí za staré, zrezivělé</t>
  </si>
  <si>
    <t>27</t>
  </si>
  <si>
    <t>966008212</t>
  </si>
  <si>
    <t>Bourání odvodňovacího žlabu z betonových příkopových tvárnic š do 800 mm</t>
  </si>
  <si>
    <t>2048769341</t>
  </si>
  <si>
    <t>Bourání odvodňovacího žlabu s odklizením a uložením vybouraného materiálu na skládku na vzdálenost do 10 m nebo s naložením na dopravní prostředek z betonových příkopových tvárnic nebo desek šířky přes 500 do 800 mm</t>
  </si>
  <si>
    <t>7,7 "bourání původního systému porchového odvodnění</t>
  </si>
  <si>
    <t>28</t>
  </si>
  <si>
    <t>R_3516</t>
  </si>
  <si>
    <t>Česle</t>
  </si>
  <si>
    <t>-446280987</t>
  </si>
  <si>
    <t xml:space="preserve">Česle -  v provedení z žárově pozinkované oceli k našroubování na stěnu
</t>
  </si>
  <si>
    <t>29</t>
  </si>
  <si>
    <t>998312011</t>
  </si>
  <si>
    <t>Přesun hmot pro sanace území, hrazení a úpravy bystřin</t>
  </si>
  <si>
    <t>1413896243</t>
  </si>
  <si>
    <t>Přesun hmot pro sanace území, hrazení a úpravy bystřin jakéhokoliv rozsahu pro dopravní vzdálenost 50 m</t>
  </si>
  <si>
    <t>30</t>
  </si>
  <si>
    <t>-1098481422</t>
  </si>
  <si>
    <t>PSV</t>
  </si>
  <si>
    <t>Práce a dodávky PSV</t>
  </si>
  <si>
    <t>N00</t>
  </si>
  <si>
    <t>Nepojmenované práce</t>
  </si>
  <si>
    <t>N01</t>
  </si>
  <si>
    <t>Nepojmenovaný díl</t>
  </si>
  <si>
    <t>31</t>
  </si>
  <si>
    <t>R_648</t>
  </si>
  <si>
    <t xml:space="preserve">Osazení ptačí budky </t>
  </si>
  <si>
    <t>-576434252</t>
  </si>
  <si>
    <t>32</t>
  </si>
  <si>
    <t>R_649</t>
  </si>
  <si>
    <t>Osazení budky pro netopýry</t>
  </si>
  <si>
    <t>-1846000851</t>
  </si>
  <si>
    <t>Osazení budkou pro netopýry</t>
  </si>
  <si>
    <t>SO 3.3 - Řešení vegetace</t>
  </si>
  <si>
    <t xml:space="preserve">      99 - Přesun hmot</t>
  </si>
  <si>
    <t>N00 - Následná péče</t>
  </si>
  <si>
    <t>032_R4</t>
  </si>
  <si>
    <t>Lípa velkolistá (Tilia platiphyllos) 200 cm kořenový bal</t>
  </si>
  <si>
    <t>-1319007260</t>
  </si>
  <si>
    <t>033_R4</t>
  </si>
  <si>
    <t>vrba bílá (Salix alba) 200 cm kořenový bal</t>
  </si>
  <si>
    <t>-1329166385</t>
  </si>
  <si>
    <t>112201_R</t>
  </si>
  <si>
    <t>Odstranění pařezů D do 2,7 m v rovině a svahu 1:5 s odklizením do 20 m a zasypáním jámy</t>
  </si>
  <si>
    <t>1601475839</t>
  </si>
  <si>
    <t>Odstranění pařezu v rovině nebo na svahu do 1:5 o průměru pařezu na řezné ploše přes 400 do 500 mm. Cena zahrnuje odvoz na skládku (14km) a uhrazení poplatku.</t>
  </si>
  <si>
    <t>184004614</t>
  </si>
  <si>
    <t>Výsadba sazenic stromů v jutovém obalu do jamky D 600 mm hl 600 mm bal D nad 400 do 500 mm</t>
  </si>
  <si>
    <t>570441128</t>
  </si>
  <si>
    <t>Výsadba sazenic bez vykopání jamek a bez donesení hlíny  stromů nebo keřů s kořenovým balem v jutovém obalu, o průměru balu přes 400 do 500 mm, do jamky o průměru 600 mm, hl. 600 mm</t>
  </si>
  <si>
    <t>1 "vrba bílá</t>
  </si>
  <si>
    <t>4 "lípa velkolistá</t>
  </si>
  <si>
    <t>11220111_R</t>
  </si>
  <si>
    <t>Odstranění pařezů D do 0,5 m v rovině a svahu 1:5 s odklizením do 20 m a zasypáním jámy</t>
  </si>
  <si>
    <t>-1068465936</t>
  </si>
  <si>
    <t>184807111</t>
  </si>
  <si>
    <t>Zřízení ochrany stromu bedněním</t>
  </si>
  <si>
    <t>1741335371</t>
  </si>
  <si>
    <t>Ochrana kmene bedněním před poškozením stavebním provozem zřízení</t>
  </si>
  <si>
    <t>Poznámka k položce:
výpočet: šířka * výška * počet stran * počet stromů</t>
  </si>
  <si>
    <t>0,5*4*3*12 "12 stromů s D do 50 cm; D.1. Technická zpráva, koef. množství 0,5 (platí i pro dokumentaci k těžení nánosů)"</t>
  </si>
  <si>
    <t>184807112</t>
  </si>
  <si>
    <t>Odstranění ochrany stromu bedněním</t>
  </si>
  <si>
    <t>1474584277</t>
  </si>
  <si>
    <t>Ochrana kmene bedněním před poškozením stavebním provozem odstranění</t>
  </si>
  <si>
    <t>99</t>
  </si>
  <si>
    <t>026_R10</t>
  </si>
  <si>
    <t>Vykopání jamky (50x50x50 cm)</t>
  </si>
  <si>
    <t>-705058405</t>
  </si>
  <si>
    <t>Vykopání jamky (70x70x70 cm)</t>
  </si>
  <si>
    <t>026_R12</t>
  </si>
  <si>
    <t>Ukotvení stromu (3 kůly, 3 úvazky)</t>
  </si>
  <si>
    <t>-1126651772</t>
  </si>
  <si>
    <t>Ukotvení stromu (2 kůly, 2 úvazky)</t>
  </si>
  <si>
    <t>026_r13</t>
  </si>
  <si>
    <t>Instalace ochrany pletivem</t>
  </si>
  <si>
    <t>1324023883</t>
  </si>
  <si>
    <t>026_R14</t>
  </si>
  <si>
    <t>Zálivka jamky (70x70x70 cm) vč. dovozu vody</t>
  </si>
  <si>
    <t>-2141072192</t>
  </si>
  <si>
    <t>Zálivka jamky (50x50x50 cm) vč. dovozu vody</t>
  </si>
  <si>
    <t>026_R15</t>
  </si>
  <si>
    <t>Kůl odkorněný, délka 2 m, průměr 6 cm</t>
  </si>
  <si>
    <t>1259808057</t>
  </si>
  <si>
    <t>026_R16</t>
  </si>
  <si>
    <t>Úvazek, šíře 3 cm</t>
  </si>
  <si>
    <t>694331439</t>
  </si>
  <si>
    <t>026_R17</t>
  </si>
  <si>
    <t>Pletivo plast</t>
  </si>
  <si>
    <t>1655241251</t>
  </si>
  <si>
    <t>026_R18</t>
  </si>
  <si>
    <t>Doprava terénní auto+vlek  (práce, ostatní materiál)</t>
  </si>
  <si>
    <t>km</t>
  </si>
  <si>
    <t>1930111279</t>
  </si>
  <si>
    <t>Následná péče</t>
  </si>
  <si>
    <t>R_113</t>
  </si>
  <si>
    <t>Následná péče 3. až 10. rok</t>
  </si>
  <si>
    <t>412474085</t>
  </si>
  <si>
    <t>V dalších sedmi letech probíhá údržba výsadeb v duchu následné péče prvních dvou let.</t>
  </si>
  <si>
    <t>R_111</t>
  </si>
  <si>
    <t>Následná péče 1. a 2. rok</t>
  </si>
  <si>
    <t>1260606641</t>
  </si>
  <si>
    <t>Následná péče po dobu 2 let předpokládá náhradní výsadbu 2 odrostků za uhynulé jedince, hnojení odrostků pomalu rozpustným hnojivem v tabletách v mn. 30 g na jeden odrostek. Následná péče předpokládá dále, zálivku v období přísušku (předpoklad 3x ročně) v množství 30 l na odrostek. Nezbytné je pravidelné dosévání travního semene a ochrana před vstupem na oseté plochy během prvního roku. Během následujících let je nezbytné pravidelné kosení tohoto trávníku, aby nedocházelo k dominanci dlouhostébelných rostlin.
Dále se uvažuje s výměnou 20 % poškozených a uhnilých kůlů a oprava úvazů ke kůlům.</t>
  </si>
  <si>
    <t>R_35613</t>
  </si>
  <si>
    <t>Výsadba - litorální pásmo</t>
  </si>
  <si>
    <t>1835823223</t>
  </si>
  <si>
    <t>Výsadba - litorální pásmo. Vč. sazenic, substrátu, výsadby a vešk. dopravy.</t>
  </si>
  <si>
    <t>25 "ks kosatec žlutý (Iris pseudacorus)</t>
  </si>
  <si>
    <t>25 "ks žabník jitrocelový (Alisma plantago-aquatica)</t>
  </si>
  <si>
    <t>25 "ks šípatka střelolistá (Sagittaria sagittifolia)</t>
  </si>
  <si>
    <t>25 "ks šmel okoličnatý (Butomus umbellatus)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</si>
  <si>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</si>
  <si>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</si>
  <si>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</si>
  <si>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</si>
  <si>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>0165_R</t>
  </si>
  <si>
    <t>Uvedení dočasně dotčených pozemků do původního stavu dle provedené pasportizace před stavbou a jejich protokolární předání vlastníkovi</t>
  </si>
  <si>
    <t>28464152</t>
  </si>
  <si>
    <t>Uvedení dočasně dotčených pozemků do původního stavu dle provedené pasportizace před stavbou a jejich protokolární předání vlastníkovi. Včetně čištění komunikací a urovnání terénu travnatých ploch.</t>
  </si>
  <si>
    <t>30_R</t>
  </si>
  <si>
    <t>Přemístění živočichů</t>
  </si>
  <si>
    <t>-436827553</t>
  </si>
  <si>
    <t>Poznámka k položce:
včetně odpovídajícího biologického dozoru</t>
  </si>
  <si>
    <t>2*0,5 'Přepočtené koeficientem množství</t>
  </si>
  <si>
    <t>VRN</t>
  </si>
  <si>
    <t>Vedlejší rozpočtové náklady</t>
  </si>
  <si>
    <t>VRN1</t>
  </si>
  <si>
    <t>Průzkumné, geodetické a projektové práce</t>
  </si>
  <si>
    <t>0123R</t>
  </si>
  <si>
    <t>Vypracování geodetického zaměření skutečného stavu</t>
  </si>
  <si>
    <t>1024</t>
  </si>
  <si>
    <t>-753750797</t>
  </si>
  <si>
    <t>Vypracování geodetického zaměření skutečného stavu pro vypracování projektu skutečného provedení díla</t>
  </si>
  <si>
    <t>0124R</t>
  </si>
  <si>
    <t>Vypracování projektu skutečného provedení díla</t>
  </si>
  <si>
    <t>1849951135</t>
  </si>
  <si>
    <t>0125R</t>
  </si>
  <si>
    <t>Zajištění veškerých geodetických prací souvisejících s realizací díla</t>
  </si>
  <si>
    <t>932500697</t>
  </si>
  <si>
    <t>Zajištění veškerých geodetických prací souvisejících s realizací díla (např. geodetické zaměření dílčího odtěžení sedimentu apod.)</t>
  </si>
  <si>
    <t>0130R</t>
  </si>
  <si>
    <t>Zpracování povodňového plánu stavby dle §71 zákona č. 254/2001 Sb. včetně zajištění schválení příslušnými orgány státní správy</t>
  </si>
  <si>
    <t>-138507792</t>
  </si>
  <si>
    <t xml:space="preserve">Zpracování povodňového plánu stavby dle §71 zákona č. 254/2001 Sb. včetně zajištění schválení příslušnými orgány správy </t>
  </si>
  <si>
    <t>R_06</t>
  </si>
  <si>
    <t>Provedení pasportizace stávajících nemovitostí (vč. pozemků) a jejich příslušenství, zajištění fotodokumentace stávajícího stavu přístupových komunikací</t>
  </si>
  <si>
    <t>507507444</t>
  </si>
  <si>
    <t>Pasportizace povrchů a objektů</t>
  </si>
  <si>
    <t>Poznámka k položce:
Provedení pasportizace stávajících nemovitostí (vč. pozemků) a jejich příslušenství, zajištění fotodokumentace stávajícího stavu přístupových komunikací</t>
  </si>
  <si>
    <t>VRN3</t>
  </si>
  <si>
    <t>Zařízení staveniště</t>
  </si>
  <si>
    <t>0321030_R</t>
  </si>
  <si>
    <t>Zajištění kompletního zařízení staveniště a jeho připojení na sítě</t>
  </si>
  <si>
    <t>-207675724</t>
  </si>
  <si>
    <t>zařízení staveniště vybavení staveniště - provozní zařízení staveniště</t>
  </si>
  <si>
    <t>095R</t>
  </si>
  <si>
    <t>Zajištění šetření o podzemních sítích vč. zajištění nových vyjádření v případě, že před realizací pozbyly platnosti</t>
  </si>
  <si>
    <t>386500815</t>
  </si>
  <si>
    <t>R_08</t>
  </si>
  <si>
    <t>Zajištění vytyčení veškerých podzemních zařízení</t>
  </si>
  <si>
    <t>110001744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</si>
</sst>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29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35</v>
      </c>
      <c r="AO17" s="22"/>
      <c r="AP17" s="22"/>
      <c r="AQ17" s="22"/>
      <c r="AR17" s="20"/>
      <c r="BE17" s="31"/>
      <c r="BS17" s="17" t="s">
        <v>36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36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41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42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43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44</v>
      </c>
      <c r="E29" s="47"/>
      <c r="F29" s="32" t="s">
        <v>45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46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47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48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49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50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51</v>
      </c>
      <c r="U35" s="54"/>
      <c r="V35" s="54"/>
      <c r="W35" s="54"/>
      <c r="X35" s="56" t="s">
        <v>52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53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54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55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56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55</v>
      </c>
      <c r="AI60" s="42"/>
      <c r="AJ60" s="42"/>
      <c r="AK60" s="42"/>
      <c r="AL60" s="42"/>
      <c r="AM60" s="64" t="s">
        <v>56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57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58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55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56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55</v>
      </c>
      <c r="AI75" s="42"/>
      <c r="AJ75" s="42"/>
      <c r="AK75" s="42"/>
      <c r="AL75" s="42"/>
      <c r="AM75" s="64" t="s">
        <v>56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59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3850/002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Revitalizace Račanského rybníka (ř.km 1,115 – 1,202)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Přelouč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11. 6. 2019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27.9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Přelouč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32</v>
      </c>
      <c r="AJ89" s="40"/>
      <c r="AK89" s="40"/>
      <c r="AL89" s="40"/>
      <c r="AM89" s="80" t="str">
        <f>IF(E17="","",E17)</f>
        <v>Vodohospodářský rozvoj a výstavba, a.s.</v>
      </c>
      <c r="AN89" s="71"/>
      <c r="AO89" s="71"/>
      <c r="AP89" s="71"/>
      <c r="AQ89" s="40"/>
      <c r="AR89" s="44"/>
      <c r="AS89" s="81" t="s">
        <v>60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30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37</v>
      </c>
      <c r="AJ90" s="40"/>
      <c r="AK90" s="40"/>
      <c r="AL90" s="40"/>
      <c r="AM90" s="80" t="str">
        <f>IF(E20="","",E20)</f>
        <v>Ing. Dvořák Vítězslav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61</v>
      </c>
      <c r="D92" s="94"/>
      <c r="E92" s="94"/>
      <c r="F92" s="94"/>
      <c r="G92" s="94"/>
      <c r="H92" s="95"/>
      <c r="I92" s="96" t="s">
        <v>62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63</v>
      </c>
      <c r="AH92" s="94"/>
      <c r="AI92" s="94"/>
      <c r="AJ92" s="94"/>
      <c r="AK92" s="94"/>
      <c r="AL92" s="94"/>
      <c r="AM92" s="94"/>
      <c r="AN92" s="96" t="s">
        <v>64</v>
      </c>
      <c r="AO92" s="94"/>
      <c r="AP92" s="98"/>
      <c r="AQ92" s="99" t="s">
        <v>65</v>
      </c>
      <c r="AR92" s="44"/>
      <c r="AS92" s="100" t="s">
        <v>66</v>
      </c>
      <c r="AT92" s="101" t="s">
        <v>67</v>
      </c>
      <c r="AU92" s="101" t="s">
        <v>68</v>
      </c>
      <c r="AV92" s="101" t="s">
        <v>69</v>
      </c>
      <c r="AW92" s="101" t="s">
        <v>70</v>
      </c>
      <c r="AX92" s="101" t="s">
        <v>71</v>
      </c>
      <c r="AY92" s="101" t="s">
        <v>72</v>
      </c>
      <c r="AZ92" s="101" t="s">
        <v>73</v>
      </c>
      <c r="BA92" s="101" t="s">
        <v>74</v>
      </c>
      <c r="BB92" s="101" t="s">
        <v>75</v>
      </c>
      <c r="BC92" s="101" t="s">
        <v>76</v>
      </c>
      <c r="BD92" s="102" t="s">
        <v>77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78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ROUND(SUM(AG95:AG98),2)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ROUND(SUM(AS95:AS98),2)</f>
        <v>0</v>
      </c>
      <c r="AT94" s="114">
        <f>ROUND(SUM(AV94:AW94),2)</f>
        <v>0</v>
      </c>
      <c r="AU94" s="115">
        <f>ROUND(SUM(AU95:AU98),5)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ROUND(SUM(AZ95:AZ98),2)</f>
        <v>0</v>
      </c>
      <c r="BA94" s="114">
        <f>ROUND(SUM(BA95:BA98),2)</f>
        <v>0</v>
      </c>
      <c r="BB94" s="114">
        <f>ROUND(SUM(BB95:BB98),2)</f>
        <v>0</v>
      </c>
      <c r="BC94" s="114">
        <f>ROUND(SUM(BC95:BC98),2)</f>
        <v>0</v>
      </c>
      <c r="BD94" s="116">
        <f>ROUND(SUM(BD95:BD98),2)</f>
        <v>0</v>
      </c>
      <c r="BE94" s="6"/>
      <c r="BS94" s="117" t="s">
        <v>79</v>
      </c>
      <c r="BT94" s="117" t="s">
        <v>80</v>
      </c>
      <c r="BU94" s="118" t="s">
        <v>81</v>
      </c>
      <c r="BV94" s="117" t="s">
        <v>82</v>
      </c>
      <c r="BW94" s="117" t="s">
        <v>5</v>
      </c>
      <c r="BX94" s="117" t="s">
        <v>83</v>
      </c>
      <c r="CL94" s="117" t="s">
        <v>1</v>
      </c>
    </row>
    <row r="95" spans="1:91" s="7" customFormat="1" ht="16.5" customHeight="1">
      <c r="A95" s="119" t="s">
        <v>84</v>
      </c>
      <c r="B95" s="120"/>
      <c r="C95" s="121"/>
      <c r="D95" s="122" t="s">
        <v>85</v>
      </c>
      <c r="E95" s="122"/>
      <c r="F95" s="122"/>
      <c r="G95" s="122"/>
      <c r="H95" s="122"/>
      <c r="I95" s="123"/>
      <c r="J95" s="122" t="s">
        <v>86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'SO 3.1 - Revitalizace ryb...'!J30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87</v>
      </c>
      <c r="AR95" s="126"/>
      <c r="AS95" s="127">
        <v>0</v>
      </c>
      <c r="AT95" s="128">
        <f>ROUND(SUM(AV95:AW95),2)</f>
        <v>0</v>
      </c>
      <c r="AU95" s="129">
        <f>'SO 3.1 - Revitalizace ryb...'!P122</f>
        <v>0</v>
      </c>
      <c r="AV95" s="128">
        <f>'SO 3.1 - Revitalizace ryb...'!J33</f>
        <v>0</v>
      </c>
      <c r="AW95" s="128">
        <f>'SO 3.1 - Revitalizace ryb...'!J34</f>
        <v>0</v>
      </c>
      <c r="AX95" s="128">
        <f>'SO 3.1 - Revitalizace ryb...'!J35</f>
        <v>0</v>
      </c>
      <c r="AY95" s="128">
        <f>'SO 3.1 - Revitalizace ryb...'!J36</f>
        <v>0</v>
      </c>
      <c r="AZ95" s="128">
        <f>'SO 3.1 - Revitalizace ryb...'!F33</f>
        <v>0</v>
      </c>
      <c r="BA95" s="128">
        <f>'SO 3.1 - Revitalizace ryb...'!F34</f>
        <v>0</v>
      </c>
      <c r="BB95" s="128">
        <f>'SO 3.1 - Revitalizace ryb...'!F35</f>
        <v>0</v>
      </c>
      <c r="BC95" s="128">
        <f>'SO 3.1 - Revitalizace ryb...'!F36</f>
        <v>0</v>
      </c>
      <c r="BD95" s="130">
        <f>'SO 3.1 - Revitalizace ryb...'!F37</f>
        <v>0</v>
      </c>
      <c r="BE95" s="7"/>
      <c r="BT95" s="131" t="s">
        <v>88</v>
      </c>
      <c r="BV95" s="131" t="s">
        <v>82</v>
      </c>
      <c r="BW95" s="131" t="s">
        <v>89</v>
      </c>
      <c r="BX95" s="131" t="s">
        <v>5</v>
      </c>
      <c r="CL95" s="131" t="s">
        <v>1</v>
      </c>
      <c r="CM95" s="131" t="s">
        <v>90</v>
      </c>
    </row>
    <row r="96" spans="1:91" s="7" customFormat="1" ht="16.5" customHeight="1">
      <c r="A96" s="119" t="s">
        <v>84</v>
      </c>
      <c r="B96" s="120"/>
      <c r="C96" s="121"/>
      <c r="D96" s="122" t="s">
        <v>91</v>
      </c>
      <c r="E96" s="122"/>
      <c r="F96" s="122"/>
      <c r="G96" s="122"/>
      <c r="H96" s="122"/>
      <c r="I96" s="123"/>
      <c r="J96" s="122" t="s">
        <v>92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'SO 3.2 - Výstavba oprava ...'!J30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87</v>
      </c>
      <c r="AR96" s="126"/>
      <c r="AS96" s="127">
        <v>0</v>
      </c>
      <c r="AT96" s="128">
        <f>ROUND(SUM(AV96:AW96),2)</f>
        <v>0</v>
      </c>
      <c r="AU96" s="129">
        <f>'SO 3.2 - Výstavba oprava ...'!P127</f>
        <v>0</v>
      </c>
      <c r="AV96" s="128">
        <f>'SO 3.2 - Výstavba oprava ...'!J33</f>
        <v>0</v>
      </c>
      <c r="AW96" s="128">
        <f>'SO 3.2 - Výstavba oprava ...'!J34</f>
        <v>0</v>
      </c>
      <c r="AX96" s="128">
        <f>'SO 3.2 - Výstavba oprava ...'!J35</f>
        <v>0</v>
      </c>
      <c r="AY96" s="128">
        <f>'SO 3.2 - Výstavba oprava ...'!J36</f>
        <v>0</v>
      </c>
      <c r="AZ96" s="128">
        <f>'SO 3.2 - Výstavba oprava ...'!F33</f>
        <v>0</v>
      </c>
      <c r="BA96" s="128">
        <f>'SO 3.2 - Výstavba oprava ...'!F34</f>
        <v>0</v>
      </c>
      <c r="BB96" s="128">
        <f>'SO 3.2 - Výstavba oprava ...'!F35</f>
        <v>0</v>
      </c>
      <c r="BC96" s="128">
        <f>'SO 3.2 - Výstavba oprava ...'!F36</f>
        <v>0</v>
      </c>
      <c r="BD96" s="130">
        <f>'SO 3.2 - Výstavba oprava ...'!F37</f>
        <v>0</v>
      </c>
      <c r="BE96" s="7"/>
      <c r="BT96" s="131" t="s">
        <v>88</v>
      </c>
      <c r="BV96" s="131" t="s">
        <v>82</v>
      </c>
      <c r="BW96" s="131" t="s">
        <v>93</v>
      </c>
      <c r="BX96" s="131" t="s">
        <v>5</v>
      </c>
      <c r="CL96" s="131" t="s">
        <v>1</v>
      </c>
      <c r="CM96" s="131" t="s">
        <v>90</v>
      </c>
    </row>
    <row r="97" spans="1:91" s="7" customFormat="1" ht="16.5" customHeight="1">
      <c r="A97" s="119" t="s">
        <v>84</v>
      </c>
      <c r="B97" s="120"/>
      <c r="C97" s="121"/>
      <c r="D97" s="122" t="s">
        <v>94</v>
      </c>
      <c r="E97" s="122"/>
      <c r="F97" s="122"/>
      <c r="G97" s="122"/>
      <c r="H97" s="122"/>
      <c r="I97" s="123"/>
      <c r="J97" s="122" t="s">
        <v>95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'SO 3.3 - Řešení vegetace'!J30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87</v>
      </c>
      <c r="AR97" s="126"/>
      <c r="AS97" s="127">
        <v>0</v>
      </c>
      <c r="AT97" s="128">
        <f>ROUND(SUM(AV97:AW97),2)</f>
        <v>0</v>
      </c>
      <c r="AU97" s="129">
        <f>'SO 3.3 - Řešení vegetace'!P123</f>
        <v>0</v>
      </c>
      <c r="AV97" s="128">
        <f>'SO 3.3 - Řešení vegetace'!J33</f>
        <v>0</v>
      </c>
      <c r="AW97" s="128">
        <f>'SO 3.3 - Řešení vegetace'!J34</f>
        <v>0</v>
      </c>
      <c r="AX97" s="128">
        <f>'SO 3.3 - Řešení vegetace'!J35</f>
        <v>0</v>
      </c>
      <c r="AY97" s="128">
        <f>'SO 3.3 - Řešení vegetace'!J36</f>
        <v>0</v>
      </c>
      <c r="AZ97" s="128">
        <f>'SO 3.3 - Řešení vegetace'!F33</f>
        <v>0</v>
      </c>
      <c r="BA97" s="128">
        <f>'SO 3.3 - Řešení vegetace'!F34</f>
        <v>0</v>
      </c>
      <c r="BB97" s="128">
        <f>'SO 3.3 - Řešení vegetace'!F35</f>
        <v>0</v>
      </c>
      <c r="BC97" s="128">
        <f>'SO 3.3 - Řešení vegetace'!F36</f>
        <v>0</v>
      </c>
      <c r="BD97" s="130">
        <f>'SO 3.3 - Řešení vegetace'!F37</f>
        <v>0</v>
      </c>
      <c r="BE97" s="7"/>
      <c r="BT97" s="131" t="s">
        <v>88</v>
      </c>
      <c r="BV97" s="131" t="s">
        <v>82</v>
      </c>
      <c r="BW97" s="131" t="s">
        <v>96</v>
      </c>
      <c r="BX97" s="131" t="s">
        <v>5</v>
      </c>
      <c r="CL97" s="131" t="s">
        <v>1</v>
      </c>
      <c r="CM97" s="131" t="s">
        <v>90</v>
      </c>
    </row>
    <row r="98" spans="1:91" s="7" customFormat="1" ht="16.5" customHeight="1">
      <c r="A98" s="119" t="s">
        <v>84</v>
      </c>
      <c r="B98" s="120"/>
      <c r="C98" s="121"/>
      <c r="D98" s="122" t="s">
        <v>97</v>
      </c>
      <c r="E98" s="122"/>
      <c r="F98" s="122"/>
      <c r="G98" s="122"/>
      <c r="H98" s="122"/>
      <c r="I98" s="123"/>
      <c r="J98" s="122" t="s">
        <v>98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'VON - Vedlejší a ostatní ...'!J30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87</v>
      </c>
      <c r="AR98" s="126"/>
      <c r="AS98" s="132">
        <v>0</v>
      </c>
      <c r="AT98" s="133">
        <f>ROUND(SUM(AV98:AW98),2)</f>
        <v>0</v>
      </c>
      <c r="AU98" s="134">
        <f>'VON - Vedlejší a ostatní ...'!P120</f>
        <v>0</v>
      </c>
      <c r="AV98" s="133">
        <f>'VON - Vedlejší a ostatní ...'!J33</f>
        <v>0</v>
      </c>
      <c r="AW98" s="133">
        <f>'VON - Vedlejší a ostatní ...'!J34</f>
        <v>0</v>
      </c>
      <c r="AX98" s="133">
        <f>'VON - Vedlejší a ostatní ...'!J35</f>
        <v>0</v>
      </c>
      <c r="AY98" s="133">
        <f>'VON - Vedlejší a ostatní ...'!J36</f>
        <v>0</v>
      </c>
      <c r="AZ98" s="133">
        <f>'VON - Vedlejší a ostatní ...'!F33</f>
        <v>0</v>
      </c>
      <c r="BA98" s="133">
        <f>'VON - Vedlejší a ostatní ...'!F34</f>
        <v>0</v>
      </c>
      <c r="BB98" s="133">
        <f>'VON - Vedlejší a ostatní ...'!F35</f>
        <v>0</v>
      </c>
      <c r="BC98" s="133">
        <f>'VON - Vedlejší a ostatní ...'!F36</f>
        <v>0</v>
      </c>
      <c r="BD98" s="135">
        <f>'VON - Vedlejší a ostatní ...'!F37</f>
        <v>0</v>
      </c>
      <c r="BE98" s="7"/>
      <c r="BT98" s="131" t="s">
        <v>88</v>
      </c>
      <c r="BV98" s="131" t="s">
        <v>82</v>
      </c>
      <c r="BW98" s="131" t="s">
        <v>99</v>
      </c>
      <c r="BX98" s="131" t="s">
        <v>5</v>
      </c>
      <c r="CL98" s="131" t="s">
        <v>1</v>
      </c>
      <c r="CM98" s="131" t="s">
        <v>90</v>
      </c>
    </row>
    <row r="99" spans="1:57" s="2" customFormat="1" ht="30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44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</sheetData>
  <sheetProtection password="CC35" sheet="1" objects="1" scenarios="1" formatColumns="0" formatRows="0"/>
  <mergeCells count="54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N98:AP98"/>
    <mergeCell ref="AG98:AM98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</mergeCells>
  <hyperlinks>
    <hyperlink ref="A95" location="'SO 3.1 - Revitalizace ryb...'!C2" display="/"/>
    <hyperlink ref="A96" location="'SO 3.2 - Výstavba oprava ...'!C2" display="/"/>
    <hyperlink ref="A97" location="'SO 3.3 - Řešení vegetace'!C2" display="/"/>
    <hyperlink ref="A98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90</v>
      </c>
    </row>
    <row r="4" spans="2:46" s="1" customFormat="1" ht="24.95" customHeight="1">
      <c r="B4" s="20"/>
      <c r="D4" s="140" t="s">
        <v>100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Revitalizace Račanského rybníka (ř.km 1,115 – 1,202)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101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102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11. 6. 2019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tr">
        <f>IF('Rekapitulace stavby'!AN10="","",'Rekapitulace stavby'!AN10)</f>
        <v>00274101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tr">
        <f>IF('Rekapitulace stavby'!E11="","",'Rekapitulace stavby'!E11)</f>
        <v>Město Přelouč</v>
      </c>
      <c r="F15" s="38"/>
      <c r="G15" s="38"/>
      <c r="H15" s="38"/>
      <c r="I15" s="147" t="s">
        <v>28</v>
      </c>
      <c r="J15" s="146" t="str">
        <f>IF('Rekapitulace stavby'!AN11="","",'Rekapitulace stavby'!AN11)</f>
        <v>CZ00274101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30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32</v>
      </c>
      <c r="E20" s="38"/>
      <c r="F20" s="38"/>
      <c r="G20" s="38"/>
      <c r="H20" s="38"/>
      <c r="I20" s="147" t="s">
        <v>25</v>
      </c>
      <c r="J20" s="146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34</v>
      </c>
      <c r="F21" s="38"/>
      <c r="G21" s="38"/>
      <c r="H21" s="38"/>
      <c r="I21" s="147" t="s">
        <v>28</v>
      </c>
      <c r="J21" s="146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37</v>
      </c>
      <c r="E23" s="38"/>
      <c r="F23" s="38"/>
      <c r="G23" s="38"/>
      <c r="H23" s="38"/>
      <c r="I23" s="147" t="s">
        <v>25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38</v>
      </c>
      <c r="F24" s="38"/>
      <c r="G24" s="38"/>
      <c r="H24" s="38"/>
      <c r="I24" s="147" t="s">
        <v>28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39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40</v>
      </c>
      <c r="E30" s="38"/>
      <c r="F30" s="38"/>
      <c r="G30" s="38"/>
      <c r="H30" s="38"/>
      <c r="I30" s="144"/>
      <c r="J30" s="157">
        <f>ROUND(J122,2)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42</v>
      </c>
      <c r="G32" s="38"/>
      <c r="H32" s="38"/>
      <c r="I32" s="159" t="s">
        <v>41</v>
      </c>
      <c r="J32" s="158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44</v>
      </c>
      <c r="E33" s="142" t="s">
        <v>45</v>
      </c>
      <c r="F33" s="161">
        <f>ROUND((SUM(BE122:BE207)),2)</f>
        <v>0</v>
      </c>
      <c r="G33" s="38"/>
      <c r="H33" s="38"/>
      <c r="I33" s="162">
        <v>0.21</v>
      </c>
      <c r="J33" s="161">
        <f>ROUND(((SUM(BE122:BE207))*I33),2)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46</v>
      </c>
      <c r="F34" s="161">
        <f>ROUND((SUM(BF122:BF207)),2)</f>
        <v>0</v>
      </c>
      <c r="G34" s="38"/>
      <c r="H34" s="38"/>
      <c r="I34" s="162">
        <v>0.15</v>
      </c>
      <c r="J34" s="161">
        <f>ROUND(((SUM(BF122:BF207))*I34),2)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47</v>
      </c>
      <c r="F35" s="161">
        <f>ROUND((SUM(BG122:BG207)),2)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48</v>
      </c>
      <c r="F36" s="161">
        <f>ROUND((SUM(BH122:BH207)),2)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49</v>
      </c>
      <c r="F37" s="161">
        <f>ROUND((SUM(BI122:BI207)),2)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50</v>
      </c>
      <c r="E39" s="165"/>
      <c r="F39" s="165"/>
      <c r="G39" s="166" t="s">
        <v>51</v>
      </c>
      <c r="H39" s="167" t="s">
        <v>52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53</v>
      </c>
      <c r="E50" s="172"/>
      <c r="F50" s="172"/>
      <c r="G50" s="171" t="s">
        <v>54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55</v>
      </c>
      <c r="E61" s="175"/>
      <c r="F61" s="176" t="s">
        <v>56</v>
      </c>
      <c r="G61" s="174" t="s">
        <v>55</v>
      </c>
      <c r="H61" s="175"/>
      <c r="I61" s="177"/>
      <c r="J61" s="178" t="s">
        <v>56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57</v>
      </c>
      <c r="E65" s="179"/>
      <c r="F65" s="179"/>
      <c r="G65" s="171" t="s">
        <v>58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55</v>
      </c>
      <c r="E76" s="175"/>
      <c r="F76" s="176" t="s">
        <v>56</v>
      </c>
      <c r="G76" s="174" t="s">
        <v>55</v>
      </c>
      <c r="H76" s="175"/>
      <c r="I76" s="177"/>
      <c r="J76" s="178" t="s">
        <v>56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103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Revitalizace Račanského rybníka (ř.km 1,115 – 1,202)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101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3.1 - Revitalizace rybníka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Přelouč</v>
      </c>
      <c r="G89" s="40"/>
      <c r="H89" s="40"/>
      <c r="I89" s="147" t="s">
        <v>22</v>
      </c>
      <c r="J89" s="79" t="str">
        <f>IF(J12="","",J12)</f>
        <v>11. 6. 2019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3.05" customHeight="1">
      <c r="A91" s="38"/>
      <c r="B91" s="39"/>
      <c r="C91" s="32" t="s">
        <v>24</v>
      </c>
      <c r="D91" s="40"/>
      <c r="E91" s="40"/>
      <c r="F91" s="27" t="str">
        <f>E15</f>
        <v>Město Přelouč</v>
      </c>
      <c r="G91" s="40"/>
      <c r="H91" s="40"/>
      <c r="I91" s="147" t="s">
        <v>32</v>
      </c>
      <c r="J91" s="36" t="str">
        <f>E21</f>
        <v>Vodohospodářský rozvoj a výstavba, a.s.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7.9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147" t="s">
        <v>37</v>
      </c>
      <c r="J92" s="36" t="str">
        <f>E24</f>
        <v>Ing. Dvořák Vítězslav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104</v>
      </c>
      <c r="D94" s="189"/>
      <c r="E94" s="189"/>
      <c r="F94" s="189"/>
      <c r="G94" s="189"/>
      <c r="H94" s="189"/>
      <c r="I94" s="190"/>
      <c r="J94" s="191" t="s">
        <v>105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106</v>
      </c>
      <c r="D96" s="40"/>
      <c r="E96" s="40"/>
      <c r="F96" s="40"/>
      <c r="G96" s="40"/>
      <c r="H96" s="40"/>
      <c r="I96" s="144"/>
      <c r="J96" s="110">
        <f>J122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107</v>
      </c>
    </row>
    <row r="97" spans="1:31" s="9" customFormat="1" ht="24.95" customHeight="1">
      <c r="A97" s="9"/>
      <c r="B97" s="193"/>
      <c r="C97" s="194"/>
      <c r="D97" s="195" t="s">
        <v>108</v>
      </c>
      <c r="E97" s="196"/>
      <c r="F97" s="196"/>
      <c r="G97" s="196"/>
      <c r="H97" s="196"/>
      <c r="I97" s="197"/>
      <c r="J97" s="198">
        <f>J123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109</v>
      </c>
      <c r="E98" s="203"/>
      <c r="F98" s="203"/>
      <c r="G98" s="203"/>
      <c r="H98" s="203"/>
      <c r="I98" s="204"/>
      <c r="J98" s="205">
        <f>J124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110</v>
      </c>
      <c r="E99" s="203"/>
      <c r="F99" s="203"/>
      <c r="G99" s="203"/>
      <c r="H99" s="203"/>
      <c r="I99" s="204"/>
      <c r="J99" s="205">
        <f>J184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111</v>
      </c>
      <c r="E100" s="203"/>
      <c r="F100" s="203"/>
      <c r="G100" s="203"/>
      <c r="H100" s="203"/>
      <c r="I100" s="204"/>
      <c r="J100" s="205">
        <f>J197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93"/>
      <c r="C101" s="194"/>
      <c r="D101" s="195" t="s">
        <v>112</v>
      </c>
      <c r="E101" s="196"/>
      <c r="F101" s="196"/>
      <c r="G101" s="196"/>
      <c r="H101" s="196"/>
      <c r="I101" s="197"/>
      <c r="J101" s="198">
        <f>J202</f>
        <v>0</v>
      </c>
      <c r="K101" s="194"/>
      <c r="L101" s="19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00"/>
      <c r="C102" s="201"/>
      <c r="D102" s="202" t="s">
        <v>113</v>
      </c>
      <c r="E102" s="203"/>
      <c r="F102" s="203"/>
      <c r="G102" s="203"/>
      <c r="H102" s="203"/>
      <c r="I102" s="204"/>
      <c r="J102" s="205">
        <f>J203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8"/>
      <c r="B103" s="39"/>
      <c r="C103" s="40"/>
      <c r="D103" s="40"/>
      <c r="E103" s="40"/>
      <c r="F103" s="40"/>
      <c r="G103" s="40"/>
      <c r="H103" s="40"/>
      <c r="I103" s="144"/>
      <c r="J103" s="40"/>
      <c r="K103" s="40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6.95" customHeight="1">
      <c r="A104" s="38"/>
      <c r="B104" s="66"/>
      <c r="C104" s="67"/>
      <c r="D104" s="67"/>
      <c r="E104" s="67"/>
      <c r="F104" s="67"/>
      <c r="G104" s="67"/>
      <c r="H104" s="67"/>
      <c r="I104" s="183"/>
      <c r="J104" s="67"/>
      <c r="K104" s="67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8" spans="1:31" s="2" customFormat="1" ht="6.95" customHeight="1">
      <c r="A108" s="38"/>
      <c r="B108" s="68"/>
      <c r="C108" s="69"/>
      <c r="D108" s="69"/>
      <c r="E108" s="69"/>
      <c r="F108" s="69"/>
      <c r="G108" s="69"/>
      <c r="H108" s="69"/>
      <c r="I108" s="186"/>
      <c r="J108" s="69"/>
      <c r="K108" s="69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24.95" customHeight="1">
      <c r="A109" s="38"/>
      <c r="B109" s="39"/>
      <c r="C109" s="23" t="s">
        <v>114</v>
      </c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16</v>
      </c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187" t="str">
        <f>E7</f>
        <v>Revitalizace Račanského rybníka (ř.km 1,115 – 1,202)</v>
      </c>
      <c r="F112" s="32"/>
      <c r="G112" s="32"/>
      <c r="H112" s="32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101</v>
      </c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E9</f>
        <v>SO 3.1 - Revitalizace rybníka</v>
      </c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F12</f>
        <v>Přelouč</v>
      </c>
      <c r="G116" s="40"/>
      <c r="H116" s="40"/>
      <c r="I116" s="147" t="s">
        <v>22</v>
      </c>
      <c r="J116" s="79" t="str">
        <f>IF(J12="","",J12)</f>
        <v>11. 6. 2019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14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43.05" customHeight="1">
      <c r="A118" s="38"/>
      <c r="B118" s="39"/>
      <c r="C118" s="32" t="s">
        <v>24</v>
      </c>
      <c r="D118" s="40"/>
      <c r="E118" s="40"/>
      <c r="F118" s="27" t="str">
        <f>E15</f>
        <v>Město Přelouč</v>
      </c>
      <c r="G118" s="40"/>
      <c r="H118" s="40"/>
      <c r="I118" s="147" t="s">
        <v>32</v>
      </c>
      <c r="J118" s="36" t="str">
        <f>E21</f>
        <v>Vodohospodářský rozvoj a výstavba, a.s.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27.9" customHeight="1">
      <c r="A119" s="38"/>
      <c r="B119" s="39"/>
      <c r="C119" s="32" t="s">
        <v>30</v>
      </c>
      <c r="D119" s="40"/>
      <c r="E119" s="40"/>
      <c r="F119" s="27" t="str">
        <f>IF(E18="","",E18)</f>
        <v>Vyplň údaj</v>
      </c>
      <c r="G119" s="40"/>
      <c r="H119" s="40"/>
      <c r="I119" s="147" t="s">
        <v>37</v>
      </c>
      <c r="J119" s="36" t="str">
        <f>E24</f>
        <v>Ing. Dvořák Vítězslav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14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207"/>
      <c r="B121" s="208"/>
      <c r="C121" s="209" t="s">
        <v>115</v>
      </c>
      <c r="D121" s="210" t="s">
        <v>65</v>
      </c>
      <c r="E121" s="210" t="s">
        <v>61</v>
      </c>
      <c r="F121" s="210" t="s">
        <v>62</v>
      </c>
      <c r="G121" s="210" t="s">
        <v>116</v>
      </c>
      <c r="H121" s="210" t="s">
        <v>117</v>
      </c>
      <c r="I121" s="211" t="s">
        <v>118</v>
      </c>
      <c r="J121" s="212" t="s">
        <v>105</v>
      </c>
      <c r="K121" s="213" t="s">
        <v>119</v>
      </c>
      <c r="L121" s="214"/>
      <c r="M121" s="100" t="s">
        <v>1</v>
      </c>
      <c r="N121" s="101" t="s">
        <v>44</v>
      </c>
      <c r="O121" s="101" t="s">
        <v>120</v>
      </c>
      <c r="P121" s="101" t="s">
        <v>121</v>
      </c>
      <c r="Q121" s="101" t="s">
        <v>122</v>
      </c>
      <c r="R121" s="101" t="s">
        <v>123</v>
      </c>
      <c r="S121" s="101" t="s">
        <v>124</v>
      </c>
      <c r="T121" s="102" t="s">
        <v>125</v>
      </c>
      <c r="U121" s="207"/>
      <c r="V121" s="207"/>
      <c r="W121" s="207"/>
      <c r="X121" s="207"/>
      <c r="Y121" s="207"/>
      <c r="Z121" s="207"/>
      <c r="AA121" s="207"/>
      <c r="AB121" s="207"/>
      <c r="AC121" s="207"/>
      <c r="AD121" s="207"/>
      <c r="AE121" s="207"/>
    </row>
    <row r="122" spans="1:63" s="2" customFormat="1" ht="22.8" customHeight="1">
      <c r="A122" s="38"/>
      <c r="B122" s="39"/>
      <c r="C122" s="107" t="s">
        <v>126</v>
      </c>
      <c r="D122" s="40"/>
      <c r="E122" s="40"/>
      <c r="F122" s="40"/>
      <c r="G122" s="40"/>
      <c r="H122" s="40"/>
      <c r="I122" s="144"/>
      <c r="J122" s="215">
        <f>BK122</f>
        <v>0</v>
      </c>
      <c r="K122" s="40"/>
      <c r="L122" s="44"/>
      <c r="M122" s="103"/>
      <c r="N122" s="216"/>
      <c r="O122" s="104"/>
      <c r="P122" s="217">
        <f>P123+P202</f>
        <v>0</v>
      </c>
      <c r="Q122" s="104"/>
      <c r="R122" s="217">
        <f>R123+R202</f>
        <v>365.12624999999997</v>
      </c>
      <c r="S122" s="104"/>
      <c r="T122" s="218">
        <f>T123+T202</f>
        <v>177.5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79</v>
      </c>
      <c r="AU122" s="17" t="s">
        <v>107</v>
      </c>
      <c r="BK122" s="219">
        <f>BK123+BK202</f>
        <v>0</v>
      </c>
    </row>
    <row r="123" spans="1:63" s="12" customFormat="1" ht="25.9" customHeight="1">
      <c r="A123" s="12"/>
      <c r="B123" s="220"/>
      <c r="C123" s="221"/>
      <c r="D123" s="222" t="s">
        <v>79</v>
      </c>
      <c r="E123" s="223" t="s">
        <v>127</v>
      </c>
      <c r="F123" s="223" t="s">
        <v>128</v>
      </c>
      <c r="G123" s="221"/>
      <c r="H123" s="221"/>
      <c r="I123" s="224"/>
      <c r="J123" s="225">
        <f>BK123</f>
        <v>0</v>
      </c>
      <c r="K123" s="221"/>
      <c r="L123" s="226"/>
      <c r="M123" s="227"/>
      <c r="N123" s="228"/>
      <c r="O123" s="228"/>
      <c r="P123" s="229">
        <f>P124+P184+P197</f>
        <v>0</v>
      </c>
      <c r="Q123" s="228"/>
      <c r="R123" s="229">
        <f>R124+R184+R197</f>
        <v>365.12624999999997</v>
      </c>
      <c r="S123" s="228"/>
      <c r="T123" s="230">
        <f>T124+T184+T197</f>
        <v>177.5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31" t="s">
        <v>88</v>
      </c>
      <c r="AT123" s="232" t="s">
        <v>79</v>
      </c>
      <c r="AU123" s="232" t="s">
        <v>80</v>
      </c>
      <c r="AY123" s="231" t="s">
        <v>129</v>
      </c>
      <c r="BK123" s="233">
        <f>BK124+BK184+BK197</f>
        <v>0</v>
      </c>
    </row>
    <row r="124" spans="1:63" s="12" customFormat="1" ht="22.8" customHeight="1">
      <c r="A124" s="12"/>
      <c r="B124" s="220"/>
      <c r="C124" s="221"/>
      <c r="D124" s="222" t="s">
        <v>79</v>
      </c>
      <c r="E124" s="234" t="s">
        <v>88</v>
      </c>
      <c r="F124" s="234" t="s">
        <v>130</v>
      </c>
      <c r="G124" s="221"/>
      <c r="H124" s="221"/>
      <c r="I124" s="224"/>
      <c r="J124" s="235">
        <f>BK124</f>
        <v>0</v>
      </c>
      <c r="K124" s="221"/>
      <c r="L124" s="226"/>
      <c r="M124" s="227"/>
      <c r="N124" s="228"/>
      <c r="O124" s="228"/>
      <c r="P124" s="229">
        <f>SUM(P125:P183)</f>
        <v>0</v>
      </c>
      <c r="Q124" s="228"/>
      <c r="R124" s="229">
        <f>SUM(R125:R183)</f>
        <v>0.01425</v>
      </c>
      <c r="S124" s="228"/>
      <c r="T124" s="230">
        <f>SUM(T125:T183)</f>
        <v>177.5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1" t="s">
        <v>88</v>
      </c>
      <c r="AT124" s="232" t="s">
        <v>79</v>
      </c>
      <c r="AU124" s="232" t="s">
        <v>88</v>
      </c>
      <c r="AY124" s="231" t="s">
        <v>129</v>
      </c>
      <c r="BK124" s="233">
        <f>SUM(BK125:BK183)</f>
        <v>0</v>
      </c>
    </row>
    <row r="125" spans="1:65" s="2" customFormat="1" ht="16.5" customHeight="1">
      <c r="A125" s="38"/>
      <c r="B125" s="39"/>
      <c r="C125" s="236" t="s">
        <v>88</v>
      </c>
      <c r="D125" s="236" t="s">
        <v>131</v>
      </c>
      <c r="E125" s="237" t="s">
        <v>132</v>
      </c>
      <c r="F125" s="238" t="s">
        <v>133</v>
      </c>
      <c r="G125" s="239" t="s">
        <v>134</v>
      </c>
      <c r="H125" s="240">
        <v>0.392</v>
      </c>
      <c r="I125" s="241"/>
      <c r="J125" s="242">
        <f>ROUND(I125*H125,2)</f>
        <v>0</v>
      </c>
      <c r="K125" s="243"/>
      <c r="L125" s="44"/>
      <c r="M125" s="244" t="s">
        <v>1</v>
      </c>
      <c r="N125" s="245" t="s">
        <v>45</v>
      </c>
      <c r="O125" s="91"/>
      <c r="P125" s="246">
        <f>O125*H125</f>
        <v>0</v>
      </c>
      <c r="Q125" s="246">
        <v>0</v>
      </c>
      <c r="R125" s="246">
        <f>Q125*H125</f>
        <v>0</v>
      </c>
      <c r="S125" s="246">
        <v>0</v>
      </c>
      <c r="T125" s="247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8" t="s">
        <v>135</v>
      </c>
      <c r="AT125" s="248" t="s">
        <v>131</v>
      </c>
      <c r="AU125" s="248" t="s">
        <v>90</v>
      </c>
      <c r="AY125" s="17" t="s">
        <v>129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17" t="s">
        <v>88</v>
      </c>
      <c r="BK125" s="249">
        <f>ROUND(I125*H125,2)</f>
        <v>0</v>
      </c>
      <c r="BL125" s="17" t="s">
        <v>135</v>
      </c>
      <c r="BM125" s="248" t="s">
        <v>136</v>
      </c>
    </row>
    <row r="126" spans="1:47" s="2" customFormat="1" ht="12">
      <c r="A126" s="38"/>
      <c r="B126" s="39"/>
      <c r="C126" s="40"/>
      <c r="D126" s="250" t="s">
        <v>137</v>
      </c>
      <c r="E126" s="40"/>
      <c r="F126" s="251" t="s">
        <v>138</v>
      </c>
      <c r="G126" s="40"/>
      <c r="H126" s="40"/>
      <c r="I126" s="144"/>
      <c r="J126" s="40"/>
      <c r="K126" s="40"/>
      <c r="L126" s="44"/>
      <c r="M126" s="252"/>
      <c r="N126" s="253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137</v>
      </c>
      <c r="AU126" s="17" t="s">
        <v>90</v>
      </c>
    </row>
    <row r="127" spans="1:51" s="13" customFormat="1" ht="12">
      <c r="A127" s="13"/>
      <c r="B127" s="254"/>
      <c r="C127" s="255"/>
      <c r="D127" s="250" t="s">
        <v>139</v>
      </c>
      <c r="E127" s="256" t="s">
        <v>1</v>
      </c>
      <c r="F127" s="257" t="s">
        <v>140</v>
      </c>
      <c r="G127" s="255"/>
      <c r="H127" s="256" t="s">
        <v>1</v>
      </c>
      <c r="I127" s="258"/>
      <c r="J127" s="255"/>
      <c r="K127" s="255"/>
      <c r="L127" s="259"/>
      <c r="M127" s="260"/>
      <c r="N127" s="261"/>
      <c r="O127" s="261"/>
      <c r="P127" s="261"/>
      <c r="Q127" s="261"/>
      <c r="R127" s="261"/>
      <c r="S127" s="261"/>
      <c r="T127" s="26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63" t="s">
        <v>139</v>
      </c>
      <c r="AU127" s="263" t="s">
        <v>90</v>
      </c>
      <c r="AV127" s="13" t="s">
        <v>88</v>
      </c>
      <c r="AW127" s="13" t="s">
        <v>36</v>
      </c>
      <c r="AX127" s="13" t="s">
        <v>80</v>
      </c>
      <c r="AY127" s="263" t="s">
        <v>129</v>
      </c>
    </row>
    <row r="128" spans="1:51" s="14" customFormat="1" ht="12">
      <c r="A128" s="14"/>
      <c r="B128" s="264"/>
      <c r="C128" s="265"/>
      <c r="D128" s="250" t="s">
        <v>139</v>
      </c>
      <c r="E128" s="266" t="s">
        <v>1</v>
      </c>
      <c r="F128" s="267" t="s">
        <v>141</v>
      </c>
      <c r="G128" s="265"/>
      <c r="H128" s="268">
        <v>0.392</v>
      </c>
      <c r="I128" s="269"/>
      <c r="J128" s="265"/>
      <c r="K128" s="265"/>
      <c r="L128" s="270"/>
      <c r="M128" s="271"/>
      <c r="N128" s="272"/>
      <c r="O128" s="272"/>
      <c r="P128" s="272"/>
      <c r="Q128" s="272"/>
      <c r="R128" s="272"/>
      <c r="S128" s="272"/>
      <c r="T128" s="27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74" t="s">
        <v>139</v>
      </c>
      <c r="AU128" s="274" t="s">
        <v>90</v>
      </c>
      <c r="AV128" s="14" t="s">
        <v>90</v>
      </c>
      <c r="AW128" s="14" t="s">
        <v>36</v>
      </c>
      <c r="AX128" s="14" t="s">
        <v>88</v>
      </c>
      <c r="AY128" s="274" t="s">
        <v>129</v>
      </c>
    </row>
    <row r="129" spans="1:65" s="2" customFormat="1" ht="16.5" customHeight="1">
      <c r="A129" s="38"/>
      <c r="B129" s="39"/>
      <c r="C129" s="236" t="s">
        <v>90</v>
      </c>
      <c r="D129" s="236" t="s">
        <v>131</v>
      </c>
      <c r="E129" s="237" t="s">
        <v>142</v>
      </c>
      <c r="F129" s="238" t="s">
        <v>143</v>
      </c>
      <c r="G129" s="239" t="s">
        <v>144</v>
      </c>
      <c r="H129" s="240">
        <v>500</v>
      </c>
      <c r="I129" s="241"/>
      <c r="J129" s="242">
        <f>ROUND(I129*H129,2)</f>
        <v>0</v>
      </c>
      <c r="K129" s="243"/>
      <c r="L129" s="44"/>
      <c r="M129" s="244" t="s">
        <v>1</v>
      </c>
      <c r="N129" s="245" t="s">
        <v>45</v>
      </c>
      <c r="O129" s="91"/>
      <c r="P129" s="246">
        <f>O129*H129</f>
        <v>0</v>
      </c>
      <c r="Q129" s="246">
        <v>0</v>
      </c>
      <c r="R129" s="246">
        <f>Q129*H129</f>
        <v>0</v>
      </c>
      <c r="S129" s="246">
        <v>0.355</v>
      </c>
      <c r="T129" s="247">
        <f>S129*H129</f>
        <v>177.5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8" t="s">
        <v>135</v>
      </c>
      <c r="AT129" s="248" t="s">
        <v>131</v>
      </c>
      <c r="AU129" s="248" t="s">
        <v>90</v>
      </c>
      <c r="AY129" s="17" t="s">
        <v>129</v>
      </c>
      <c r="BE129" s="249">
        <f>IF(N129="základní",J129,0)</f>
        <v>0</v>
      </c>
      <c r="BF129" s="249">
        <f>IF(N129="snížená",J129,0)</f>
        <v>0</v>
      </c>
      <c r="BG129" s="249">
        <f>IF(N129="zákl. přenesená",J129,0)</f>
        <v>0</v>
      </c>
      <c r="BH129" s="249">
        <f>IF(N129="sníž. přenesená",J129,0)</f>
        <v>0</v>
      </c>
      <c r="BI129" s="249">
        <f>IF(N129="nulová",J129,0)</f>
        <v>0</v>
      </c>
      <c r="BJ129" s="17" t="s">
        <v>88</v>
      </c>
      <c r="BK129" s="249">
        <f>ROUND(I129*H129,2)</f>
        <v>0</v>
      </c>
      <c r="BL129" s="17" t="s">
        <v>135</v>
      </c>
      <c r="BM129" s="248" t="s">
        <v>145</v>
      </c>
    </row>
    <row r="130" spans="1:47" s="2" customFormat="1" ht="12">
      <c r="A130" s="38"/>
      <c r="B130" s="39"/>
      <c r="C130" s="40"/>
      <c r="D130" s="250" t="s">
        <v>137</v>
      </c>
      <c r="E130" s="40"/>
      <c r="F130" s="251" t="s">
        <v>146</v>
      </c>
      <c r="G130" s="40"/>
      <c r="H130" s="40"/>
      <c r="I130" s="144"/>
      <c r="J130" s="40"/>
      <c r="K130" s="40"/>
      <c r="L130" s="44"/>
      <c r="M130" s="252"/>
      <c r="N130" s="253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137</v>
      </c>
      <c r="AU130" s="17" t="s">
        <v>90</v>
      </c>
    </row>
    <row r="131" spans="1:65" s="2" customFormat="1" ht="16.5" customHeight="1">
      <c r="A131" s="38"/>
      <c r="B131" s="39"/>
      <c r="C131" s="236" t="s">
        <v>147</v>
      </c>
      <c r="D131" s="236" t="s">
        <v>131</v>
      </c>
      <c r="E131" s="237" t="s">
        <v>148</v>
      </c>
      <c r="F131" s="238" t="s">
        <v>149</v>
      </c>
      <c r="G131" s="239" t="s">
        <v>150</v>
      </c>
      <c r="H131" s="240">
        <v>84</v>
      </c>
      <c r="I131" s="241"/>
      <c r="J131" s="242">
        <f>ROUND(I131*H131,2)</f>
        <v>0</v>
      </c>
      <c r="K131" s="243"/>
      <c r="L131" s="44"/>
      <c r="M131" s="244" t="s">
        <v>1</v>
      </c>
      <c r="N131" s="245" t="s">
        <v>45</v>
      </c>
      <c r="O131" s="91"/>
      <c r="P131" s="246">
        <f>O131*H131</f>
        <v>0</v>
      </c>
      <c r="Q131" s="246">
        <v>0</v>
      </c>
      <c r="R131" s="246">
        <f>Q131*H131</f>
        <v>0</v>
      </c>
      <c r="S131" s="246">
        <v>0</v>
      </c>
      <c r="T131" s="24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8" t="s">
        <v>135</v>
      </c>
      <c r="AT131" s="248" t="s">
        <v>131</v>
      </c>
      <c r="AU131" s="248" t="s">
        <v>90</v>
      </c>
      <c r="AY131" s="17" t="s">
        <v>129</v>
      </c>
      <c r="BE131" s="249">
        <f>IF(N131="základní",J131,0)</f>
        <v>0</v>
      </c>
      <c r="BF131" s="249">
        <f>IF(N131="snížená",J131,0)</f>
        <v>0</v>
      </c>
      <c r="BG131" s="249">
        <f>IF(N131="zákl. přenesená",J131,0)</f>
        <v>0</v>
      </c>
      <c r="BH131" s="249">
        <f>IF(N131="sníž. přenesená",J131,0)</f>
        <v>0</v>
      </c>
      <c r="BI131" s="249">
        <f>IF(N131="nulová",J131,0)</f>
        <v>0</v>
      </c>
      <c r="BJ131" s="17" t="s">
        <v>88</v>
      </c>
      <c r="BK131" s="249">
        <f>ROUND(I131*H131,2)</f>
        <v>0</v>
      </c>
      <c r="BL131" s="17" t="s">
        <v>135</v>
      </c>
      <c r="BM131" s="248" t="s">
        <v>151</v>
      </c>
    </row>
    <row r="132" spans="1:47" s="2" customFormat="1" ht="12">
      <c r="A132" s="38"/>
      <c r="B132" s="39"/>
      <c r="C132" s="40"/>
      <c r="D132" s="250" t="s">
        <v>137</v>
      </c>
      <c r="E132" s="40"/>
      <c r="F132" s="251" t="s">
        <v>152</v>
      </c>
      <c r="G132" s="40"/>
      <c r="H132" s="40"/>
      <c r="I132" s="144"/>
      <c r="J132" s="40"/>
      <c r="K132" s="40"/>
      <c r="L132" s="44"/>
      <c r="M132" s="252"/>
      <c r="N132" s="253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137</v>
      </c>
      <c r="AU132" s="17" t="s">
        <v>90</v>
      </c>
    </row>
    <row r="133" spans="1:51" s="13" customFormat="1" ht="12">
      <c r="A133" s="13"/>
      <c r="B133" s="254"/>
      <c r="C133" s="255"/>
      <c r="D133" s="250" t="s">
        <v>139</v>
      </c>
      <c r="E133" s="256" t="s">
        <v>1</v>
      </c>
      <c r="F133" s="257" t="s">
        <v>153</v>
      </c>
      <c r="G133" s="255"/>
      <c r="H133" s="256" t="s">
        <v>1</v>
      </c>
      <c r="I133" s="258"/>
      <c r="J133" s="255"/>
      <c r="K133" s="255"/>
      <c r="L133" s="259"/>
      <c r="M133" s="260"/>
      <c r="N133" s="261"/>
      <c r="O133" s="261"/>
      <c r="P133" s="261"/>
      <c r="Q133" s="261"/>
      <c r="R133" s="261"/>
      <c r="S133" s="261"/>
      <c r="T133" s="26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63" t="s">
        <v>139</v>
      </c>
      <c r="AU133" s="263" t="s">
        <v>90</v>
      </c>
      <c r="AV133" s="13" t="s">
        <v>88</v>
      </c>
      <c r="AW133" s="13" t="s">
        <v>36</v>
      </c>
      <c r="AX133" s="13" t="s">
        <v>80</v>
      </c>
      <c r="AY133" s="263" t="s">
        <v>129</v>
      </c>
    </row>
    <row r="134" spans="1:51" s="14" customFormat="1" ht="12">
      <c r="A134" s="14"/>
      <c r="B134" s="264"/>
      <c r="C134" s="265"/>
      <c r="D134" s="250" t="s">
        <v>139</v>
      </c>
      <c r="E134" s="266" t="s">
        <v>1</v>
      </c>
      <c r="F134" s="267" t="s">
        <v>154</v>
      </c>
      <c r="G134" s="265"/>
      <c r="H134" s="268">
        <v>84</v>
      </c>
      <c r="I134" s="269"/>
      <c r="J134" s="265"/>
      <c r="K134" s="265"/>
      <c r="L134" s="270"/>
      <c r="M134" s="271"/>
      <c r="N134" s="272"/>
      <c r="O134" s="272"/>
      <c r="P134" s="272"/>
      <c r="Q134" s="272"/>
      <c r="R134" s="272"/>
      <c r="S134" s="272"/>
      <c r="T134" s="27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74" t="s">
        <v>139</v>
      </c>
      <c r="AU134" s="274" t="s">
        <v>90</v>
      </c>
      <c r="AV134" s="14" t="s">
        <v>90</v>
      </c>
      <c r="AW134" s="14" t="s">
        <v>36</v>
      </c>
      <c r="AX134" s="14" t="s">
        <v>88</v>
      </c>
      <c r="AY134" s="274" t="s">
        <v>129</v>
      </c>
    </row>
    <row r="135" spans="1:65" s="2" customFormat="1" ht="16.5" customHeight="1">
      <c r="A135" s="38"/>
      <c r="B135" s="39"/>
      <c r="C135" s="236" t="s">
        <v>135</v>
      </c>
      <c r="D135" s="236" t="s">
        <v>131</v>
      </c>
      <c r="E135" s="237" t="s">
        <v>155</v>
      </c>
      <c r="F135" s="238" t="s">
        <v>156</v>
      </c>
      <c r="G135" s="239" t="s">
        <v>150</v>
      </c>
      <c r="H135" s="240">
        <v>450</v>
      </c>
      <c r="I135" s="241"/>
      <c r="J135" s="242">
        <f>ROUND(I135*H135,2)</f>
        <v>0</v>
      </c>
      <c r="K135" s="243"/>
      <c r="L135" s="44"/>
      <c r="M135" s="244" t="s">
        <v>1</v>
      </c>
      <c r="N135" s="245" t="s">
        <v>45</v>
      </c>
      <c r="O135" s="91"/>
      <c r="P135" s="246">
        <f>O135*H135</f>
        <v>0</v>
      </c>
      <c r="Q135" s="246">
        <v>0</v>
      </c>
      <c r="R135" s="246">
        <f>Q135*H135</f>
        <v>0</v>
      </c>
      <c r="S135" s="246">
        <v>0</v>
      </c>
      <c r="T135" s="24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8" t="s">
        <v>135</v>
      </c>
      <c r="AT135" s="248" t="s">
        <v>131</v>
      </c>
      <c r="AU135" s="248" t="s">
        <v>90</v>
      </c>
      <c r="AY135" s="17" t="s">
        <v>129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17" t="s">
        <v>88</v>
      </c>
      <c r="BK135" s="249">
        <f>ROUND(I135*H135,2)</f>
        <v>0</v>
      </c>
      <c r="BL135" s="17" t="s">
        <v>135</v>
      </c>
      <c r="BM135" s="248" t="s">
        <v>157</v>
      </c>
    </row>
    <row r="136" spans="1:47" s="2" customFormat="1" ht="12">
      <c r="A136" s="38"/>
      <c r="B136" s="39"/>
      <c r="C136" s="40"/>
      <c r="D136" s="250" t="s">
        <v>137</v>
      </c>
      <c r="E136" s="40"/>
      <c r="F136" s="251" t="s">
        <v>158</v>
      </c>
      <c r="G136" s="40"/>
      <c r="H136" s="40"/>
      <c r="I136" s="144"/>
      <c r="J136" s="40"/>
      <c r="K136" s="40"/>
      <c r="L136" s="44"/>
      <c r="M136" s="252"/>
      <c r="N136" s="253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137</v>
      </c>
      <c r="AU136" s="17" t="s">
        <v>90</v>
      </c>
    </row>
    <row r="137" spans="1:51" s="14" customFormat="1" ht="12">
      <c r="A137" s="14"/>
      <c r="B137" s="264"/>
      <c r="C137" s="265"/>
      <c r="D137" s="250" t="s">
        <v>139</v>
      </c>
      <c r="E137" s="266" t="s">
        <v>1</v>
      </c>
      <c r="F137" s="267" t="s">
        <v>159</v>
      </c>
      <c r="G137" s="265"/>
      <c r="H137" s="268">
        <v>450</v>
      </c>
      <c r="I137" s="269"/>
      <c r="J137" s="265"/>
      <c r="K137" s="265"/>
      <c r="L137" s="270"/>
      <c r="M137" s="271"/>
      <c r="N137" s="272"/>
      <c r="O137" s="272"/>
      <c r="P137" s="272"/>
      <c r="Q137" s="272"/>
      <c r="R137" s="272"/>
      <c r="S137" s="272"/>
      <c r="T137" s="27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74" t="s">
        <v>139</v>
      </c>
      <c r="AU137" s="274" t="s">
        <v>90</v>
      </c>
      <c r="AV137" s="14" t="s">
        <v>90</v>
      </c>
      <c r="AW137" s="14" t="s">
        <v>36</v>
      </c>
      <c r="AX137" s="14" t="s">
        <v>88</v>
      </c>
      <c r="AY137" s="274" t="s">
        <v>129</v>
      </c>
    </row>
    <row r="138" spans="1:65" s="2" customFormat="1" ht="24" customHeight="1">
      <c r="A138" s="38"/>
      <c r="B138" s="39"/>
      <c r="C138" s="236" t="s">
        <v>160</v>
      </c>
      <c r="D138" s="236" t="s">
        <v>131</v>
      </c>
      <c r="E138" s="237" t="s">
        <v>161</v>
      </c>
      <c r="F138" s="238" t="s">
        <v>162</v>
      </c>
      <c r="G138" s="239" t="s">
        <v>144</v>
      </c>
      <c r="H138" s="240">
        <v>950</v>
      </c>
      <c r="I138" s="241"/>
      <c r="J138" s="242">
        <f>ROUND(I138*H138,2)</f>
        <v>0</v>
      </c>
      <c r="K138" s="243"/>
      <c r="L138" s="44"/>
      <c r="M138" s="244" t="s">
        <v>1</v>
      </c>
      <c r="N138" s="245" t="s">
        <v>45</v>
      </c>
      <c r="O138" s="91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8" t="s">
        <v>135</v>
      </c>
      <c r="AT138" s="248" t="s">
        <v>131</v>
      </c>
      <c r="AU138" s="248" t="s">
        <v>90</v>
      </c>
      <c r="AY138" s="17" t="s">
        <v>129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17" t="s">
        <v>88</v>
      </c>
      <c r="BK138" s="249">
        <f>ROUND(I138*H138,2)</f>
        <v>0</v>
      </c>
      <c r="BL138" s="17" t="s">
        <v>135</v>
      </c>
      <c r="BM138" s="248" t="s">
        <v>163</v>
      </c>
    </row>
    <row r="139" spans="1:47" s="2" customFormat="1" ht="12">
      <c r="A139" s="38"/>
      <c r="B139" s="39"/>
      <c r="C139" s="40"/>
      <c r="D139" s="250" t="s">
        <v>137</v>
      </c>
      <c r="E139" s="40"/>
      <c r="F139" s="251" t="s">
        <v>164</v>
      </c>
      <c r="G139" s="40"/>
      <c r="H139" s="40"/>
      <c r="I139" s="144"/>
      <c r="J139" s="40"/>
      <c r="K139" s="40"/>
      <c r="L139" s="44"/>
      <c r="M139" s="252"/>
      <c r="N139" s="253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137</v>
      </c>
      <c r="AU139" s="17" t="s">
        <v>90</v>
      </c>
    </row>
    <row r="140" spans="1:51" s="13" customFormat="1" ht="12">
      <c r="A140" s="13"/>
      <c r="B140" s="254"/>
      <c r="C140" s="255"/>
      <c r="D140" s="250" t="s">
        <v>139</v>
      </c>
      <c r="E140" s="256" t="s">
        <v>1</v>
      </c>
      <c r="F140" s="257" t="s">
        <v>165</v>
      </c>
      <c r="G140" s="255"/>
      <c r="H140" s="256" t="s">
        <v>1</v>
      </c>
      <c r="I140" s="258"/>
      <c r="J140" s="255"/>
      <c r="K140" s="255"/>
      <c r="L140" s="259"/>
      <c r="M140" s="260"/>
      <c r="N140" s="261"/>
      <c r="O140" s="261"/>
      <c r="P140" s="261"/>
      <c r="Q140" s="261"/>
      <c r="R140" s="261"/>
      <c r="S140" s="261"/>
      <c r="T140" s="26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63" t="s">
        <v>139</v>
      </c>
      <c r="AU140" s="263" t="s">
        <v>90</v>
      </c>
      <c r="AV140" s="13" t="s">
        <v>88</v>
      </c>
      <c r="AW140" s="13" t="s">
        <v>36</v>
      </c>
      <c r="AX140" s="13" t="s">
        <v>80</v>
      </c>
      <c r="AY140" s="263" t="s">
        <v>129</v>
      </c>
    </row>
    <row r="141" spans="1:51" s="14" customFormat="1" ht="12">
      <c r="A141" s="14"/>
      <c r="B141" s="264"/>
      <c r="C141" s="265"/>
      <c r="D141" s="250" t="s">
        <v>139</v>
      </c>
      <c r="E141" s="266" t="s">
        <v>1</v>
      </c>
      <c r="F141" s="267" t="s">
        <v>166</v>
      </c>
      <c r="G141" s="265"/>
      <c r="H141" s="268">
        <v>950</v>
      </c>
      <c r="I141" s="269"/>
      <c r="J141" s="265"/>
      <c r="K141" s="265"/>
      <c r="L141" s="270"/>
      <c r="M141" s="271"/>
      <c r="N141" s="272"/>
      <c r="O141" s="272"/>
      <c r="P141" s="272"/>
      <c r="Q141" s="272"/>
      <c r="R141" s="272"/>
      <c r="S141" s="272"/>
      <c r="T141" s="27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74" t="s">
        <v>139</v>
      </c>
      <c r="AU141" s="274" t="s">
        <v>90</v>
      </c>
      <c r="AV141" s="14" t="s">
        <v>90</v>
      </c>
      <c r="AW141" s="14" t="s">
        <v>36</v>
      </c>
      <c r="AX141" s="14" t="s">
        <v>88</v>
      </c>
      <c r="AY141" s="274" t="s">
        <v>129</v>
      </c>
    </row>
    <row r="142" spans="1:65" s="2" customFormat="1" ht="16.5" customHeight="1">
      <c r="A142" s="38"/>
      <c r="B142" s="39"/>
      <c r="C142" s="275" t="s">
        <v>167</v>
      </c>
      <c r="D142" s="275" t="s">
        <v>168</v>
      </c>
      <c r="E142" s="276" t="s">
        <v>169</v>
      </c>
      <c r="F142" s="277" t="s">
        <v>170</v>
      </c>
      <c r="G142" s="278" t="s">
        <v>171</v>
      </c>
      <c r="H142" s="279">
        <v>14.25</v>
      </c>
      <c r="I142" s="280"/>
      <c r="J142" s="281">
        <f>ROUND(I142*H142,2)</f>
        <v>0</v>
      </c>
      <c r="K142" s="282"/>
      <c r="L142" s="283"/>
      <c r="M142" s="284" t="s">
        <v>1</v>
      </c>
      <c r="N142" s="285" t="s">
        <v>45</v>
      </c>
      <c r="O142" s="91"/>
      <c r="P142" s="246">
        <f>O142*H142</f>
        <v>0</v>
      </c>
      <c r="Q142" s="246">
        <v>0.001</v>
      </c>
      <c r="R142" s="246">
        <f>Q142*H142</f>
        <v>0.01425</v>
      </c>
      <c r="S142" s="246">
        <v>0</v>
      </c>
      <c r="T142" s="24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8" t="s">
        <v>172</v>
      </c>
      <c r="AT142" s="248" t="s">
        <v>168</v>
      </c>
      <c r="AU142" s="248" t="s">
        <v>90</v>
      </c>
      <c r="AY142" s="17" t="s">
        <v>129</v>
      </c>
      <c r="BE142" s="249">
        <f>IF(N142="základní",J142,0)</f>
        <v>0</v>
      </c>
      <c r="BF142" s="249">
        <f>IF(N142="snížená",J142,0)</f>
        <v>0</v>
      </c>
      <c r="BG142" s="249">
        <f>IF(N142="zákl. přenesená",J142,0)</f>
        <v>0</v>
      </c>
      <c r="BH142" s="249">
        <f>IF(N142="sníž. přenesená",J142,0)</f>
        <v>0</v>
      </c>
      <c r="BI142" s="249">
        <f>IF(N142="nulová",J142,0)</f>
        <v>0</v>
      </c>
      <c r="BJ142" s="17" t="s">
        <v>88</v>
      </c>
      <c r="BK142" s="249">
        <f>ROUND(I142*H142,2)</f>
        <v>0</v>
      </c>
      <c r="BL142" s="17" t="s">
        <v>135</v>
      </c>
      <c r="BM142" s="248" t="s">
        <v>173</v>
      </c>
    </row>
    <row r="143" spans="1:47" s="2" customFormat="1" ht="12">
      <c r="A143" s="38"/>
      <c r="B143" s="39"/>
      <c r="C143" s="40"/>
      <c r="D143" s="250" t="s">
        <v>137</v>
      </c>
      <c r="E143" s="40"/>
      <c r="F143" s="251" t="s">
        <v>174</v>
      </c>
      <c r="G143" s="40"/>
      <c r="H143" s="40"/>
      <c r="I143" s="144"/>
      <c r="J143" s="40"/>
      <c r="K143" s="40"/>
      <c r="L143" s="44"/>
      <c r="M143" s="252"/>
      <c r="N143" s="253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137</v>
      </c>
      <c r="AU143" s="17" t="s">
        <v>90</v>
      </c>
    </row>
    <row r="144" spans="1:51" s="14" customFormat="1" ht="12">
      <c r="A144" s="14"/>
      <c r="B144" s="264"/>
      <c r="C144" s="265"/>
      <c r="D144" s="250" t="s">
        <v>139</v>
      </c>
      <c r="E144" s="266" t="s">
        <v>1</v>
      </c>
      <c r="F144" s="267" t="s">
        <v>175</v>
      </c>
      <c r="G144" s="265"/>
      <c r="H144" s="268">
        <v>950</v>
      </c>
      <c r="I144" s="269"/>
      <c r="J144" s="265"/>
      <c r="K144" s="265"/>
      <c r="L144" s="270"/>
      <c r="M144" s="271"/>
      <c r="N144" s="272"/>
      <c r="O144" s="272"/>
      <c r="P144" s="272"/>
      <c r="Q144" s="272"/>
      <c r="R144" s="272"/>
      <c r="S144" s="272"/>
      <c r="T144" s="27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74" t="s">
        <v>139</v>
      </c>
      <c r="AU144" s="274" t="s">
        <v>90</v>
      </c>
      <c r="AV144" s="14" t="s">
        <v>90</v>
      </c>
      <c r="AW144" s="14" t="s">
        <v>36</v>
      </c>
      <c r="AX144" s="14" t="s">
        <v>88</v>
      </c>
      <c r="AY144" s="274" t="s">
        <v>129</v>
      </c>
    </row>
    <row r="145" spans="1:51" s="14" customFormat="1" ht="12">
      <c r="A145" s="14"/>
      <c r="B145" s="264"/>
      <c r="C145" s="265"/>
      <c r="D145" s="250" t="s">
        <v>139</v>
      </c>
      <c r="E145" s="265"/>
      <c r="F145" s="267" t="s">
        <v>176</v>
      </c>
      <c r="G145" s="265"/>
      <c r="H145" s="268">
        <v>14.25</v>
      </c>
      <c r="I145" s="269"/>
      <c r="J145" s="265"/>
      <c r="K145" s="265"/>
      <c r="L145" s="270"/>
      <c r="M145" s="271"/>
      <c r="N145" s="272"/>
      <c r="O145" s="272"/>
      <c r="P145" s="272"/>
      <c r="Q145" s="272"/>
      <c r="R145" s="272"/>
      <c r="S145" s="272"/>
      <c r="T145" s="27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4" t="s">
        <v>139</v>
      </c>
      <c r="AU145" s="274" t="s">
        <v>90</v>
      </c>
      <c r="AV145" s="14" t="s">
        <v>90</v>
      </c>
      <c r="AW145" s="14" t="s">
        <v>4</v>
      </c>
      <c r="AX145" s="14" t="s">
        <v>88</v>
      </c>
      <c r="AY145" s="274" t="s">
        <v>129</v>
      </c>
    </row>
    <row r="146" spans="1:65" s="2" customFormat="1" ht="16.5" customHeight="1">
      <c r="A146" s="38"/>
      <c r="B146" s="39"/>
      <c r="C146" s="236" t="s">
        <v>177</v>
      </c>
      <c r="D146" s="236" t="s">
        <v>131</v>
      </c>
      <c r="E146" s="237" t="s">
        <v>178</v>
      </c>
      <c r="F146" s="238" t="s">
        <v>179</v>
      </c>
      <c r="G146" s="239" t="s">
        <v>144</v>
      </c>
      <c r="H146" s="240">
        <v>1800</v>
      </c>
      <c r="I146" s="241"/>
      <c r="J146" s="242">
        <f>ROUND(I146*H146,2)</f>
        <v>0</v>
      </c>
      <c r="K146" s="243"/>
      <c r="L146" s="44"/>
      <c r="M146" s="244" t="s">
        <v>1</v>
      </c>
      <c r="N146" s="245" t="s">
        <v>45</v>
      </c>
      <c r="O146" s="91"/>
      <c r="P146" s="246">
        <f>O146*H146</f>
        <v>0</v>
      </c>
      <c r="Q146" s="246">
        <v>0</v>
      </c>
      <c r="R146" s="246">
        <f>Q146*H146</f>
        <v>0</v>
      </c>
      <c r="S146" s="246">
        <v>0</v>
      </c>
      <c r="T146" s="24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8" t="s">
        <v>135</v>
      </c>
      <c r="AT146" s="248" t="s">
        <v>131</v>
      </c>
      <c r="AU146" s="248" t="s">
        <v>90</v>
      </c>
      <c r="AY146" s="17" t="s">
        <v>129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17" t="s">
        <v>88</v>
      </c>
      <c r="BK146" s="249">
        <f>ROUND(I146*H146,2)</f>
        <v>0</v>
      </c>
      <c r="BL146" s="17" t="s">
        <v>135</v>
      </c>
      <c r="BM146" s="248" t="s">
        <v>180</v>
      </c>
    </row>
    <row r="147" spans="1:47" s="2" customFormat="1" ht="12">
      <c r="A147" s="38"/>
      <c r="B147" s="39"/>
      <c r="C147" s="40"/>
      <c r="D147" s="250" t="s">
        <v>137</v>
      </c>
      <c r="E147" s="40"/>
      <c r="F147" s="251" t="s">
        <v>181</v>
      </c>
      <c r="G147" s="40"/>
      <c r="H147" s="40"/>
      <c r="I147" s="144"/>
      <c r="J147" s="40"/>
      <c r="K147" s="40"/>
      <c r="L147" s="44"/>
      <c r="M147" s="252"/>
      <c r="N147" s="253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137</v>
      </c>
      <c r="AU147" s="17" t="s">
        <v>90</v>
      </c>
    </row>
    <row r="148" spans="1:51" s="13" customFormat="1" ht="12">
      <c r="A148" s="13"/>
      <c r="B148" s="254"/>
      <c r="C148" s="255"/>
      <c r="D148" s="250" t="s">
        <v>139</v>
      </c>
      <c r="E148" s="256" t="s">
        <v>1</v>
      </c>
      <c r="F148" s="257" t="s">
        <v>182</v>
      </c>
      <c r="G148" s="255"/>
      <c r="H148" s="256" t="s">
        <v>1</v>
      </c>
      <c r="I148" s="258"/>
      <c r="J148" s="255"/>
      <c r="K148" s="255"/>
      <c r="L148" s="259"/>
      <c r="M148" s="260"/>
      <c r="N148" s="261"/>
      <c r="O148" s="261"/>
      <c r="P148" s="261"/>
      <c r="Q148" s="261"/>
      <c r="R148" s="261"/>
      <c r="S148" s="261"/>
      <c r="T148" s="26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63" t="s">
        <v>139</v>
      </c>
      <c r="AU148" s="263" t="s">
        <v>90</v>
      </c>
      <c r="AV148" s="13" t="s">
        <v>88</v>
      </c>
      <c r="AW148" s="13" t="s">
        <v>36</v>
      </c>
      <c r="AX148" s="13" t="s">
        <v>80</v>
      </c>
      <c r="AY148" s="263" t="s">
        <v>129</v>
      </c>
    </row>
    <row r="149" spans="1:51" s="14" customFormat="1" ht="12">
      <c r="A149" s="14"/>
      <c r="B149" s="264"/>
      <c r="C149" s="265"/>
      <c r="D149" s="250" t="s">
        <v>139</v>
      </c>
      <c r="E149" s="266" t="s">
        <v>1</v>
      </c>
      <c r="F149" s="267" t="s">
        <v>183</v>
      </c>
      <c r="G149" s="265"/>
      <c r="H149" s="268">
        <v>1800</v>
      </c>
      <c r="I149" s="269"/>
      <c r="J149" s="265"/>
      <c r="K149" s="265"/>
      <c r="L149" s="270"/>
      <c r="M149" s="271"/>
      <c r="N149" s="272"/>
      <c r="O149" s="272"/>
      <c r="P149" s="272"/>
      <c r="Q149" s="272"/>
      <c r="R149" s="272"/>
      <c r="S149" s="272"/>
      <c r="T149" s="27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74" t="s">
        <v>139</v>
      </c>
      <c r="AU149" s="274" t="s">
        <v>90</v>
      </c>
      <c r="AV149" s="14" t="s">
        <v>90</v>
      </c>
      <c r="AW149" s="14" t="s">
        <v>36</v>
      </c>
      <c r="AX149" s="14" t="s">
        <v>88</v>
      </c>
      <c r="AY149" s="274" t="s">
        <v>129</v>
      </c>
    </row>
    <row r="150" spans="1:65" s="2" customFormat="1" ht="24" customHeight="1">
      <c r="A150" s="38"/>
      <c r="B150" s="39"/>
      <c r="C150" s="236" t="s">
        <v>172</v>
      </c>
      <c r="D150" s="236" t="s">
        <v>131</v>
      </c>
      <c r="E150" s="237" t="s">
        <v>184</v>
      </c>
      <c r="F150" s="238" t="s">
        <v>185</v>
      </c>
      <c r="G150" s="239" t="s">
        <v>144</v>
      </c>
      <c r="H150" s="240">
        <v>895</v>
      </c>
      <c r="I150" s="241"/>
      <c r="J150" s="242">
        <f>ROUND(I150*H150,2)</f>
        <v>0</v>
      </c>
      <c r="K150" s="243"/>
      <c r="L150" s="44"/>
      <c r="M150" s="244" t="s">
        <v>1</v>
      </c>
      <c r="N150" s="245" t="s">
        <v>45</v>
      </c>
      <c r="O150" s="91"/>
      <c r="P150" s="246">
        <f>O150*H150</f>
        <v>0</v>
      </c>
      <c r="Q150" s="246">
        <v>0</v>
      </c>
      <c r="R150" s="246">
        <f>Q150*H150</f>
        <v>0</v>
      </c>
      <c r="S150" s="246">
        <v>0</v>
      </c>
      <c r="T150" s="24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8" t="s">
        <v>135</v>
      </c>
      <c r="AT150" s="248" t="s">
        <v>131</v>
      </c>
      <c r="AU150" s="248" t="s">
        <v>90</v>
      </c>
      <c r="AY150" s="17" t="s">
        <v>129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17" t="s">
        <v>88</v>
      </c>
      <c r="BK150" s="249">
        <f>ROUND(I150*H150,2)</f>
        <v>0</v>
      </c>
      <c r="BL150" s="17" t="s">
        <v>135</v>
      </c>
      <c r="BM150" s="248" t="s">
        <v>186</v>
      </c>
    </row>
    <row r="151" spans="1:47" s="2" customFormat="1" ht="12">
      <c r="A151" s="38"/>
      <c r="B151" s="39"/>
      <c r="C151" s="40"/>
      <c r="D151" s="250" t="s">
        <v>137</v>
      </c>
      <c r="E151" s="40"/>
      <c r="F151" s="251" t="s">
        <v>187</v>
      </c>
      <c r="G151" s="40"/>
      <c r="H151" s="40"/>
      <c r="I151" s="144"/>
      <c r="J151" s="40"/>
      <c r="K151" s="40"/>
      <c r="L151" s="44"/>
      <c r="M151" s="252"/>
      <c r="N151" s="253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137</v>
      </c>
      <c r="AU151" s="17" t="s">
        <v>90</v>
      </c>
    </row>
    <row r="152" spans="1:51" s="13" customFormat="1" ht="12">
      <c r="A152" s="13"/>
      <c r="B152" s="254"/>
      <c r="C152" s="255"/>
      <c r="D152" s="250" t="s">
        <v>139</v>
      </c>
      <c r="E152" s="256" t="s">
        <v>1</v>
      </c>
      <c r="F152" s="257" t="s">
        <v>165</v>
      </c>
      <c r="G152" s="255"/>
      <c r="H152" s="256" t="s">
        <v>1</v>
      </c>
      <c r="I152" s="258"/>
      <c r="J152" s="255"/>
      <c r="K152" s="255"/>
      <c r="L152" s="259"/>
      <c r="M152" s="260"/>
      <c r="N152" s="261"/>
      <c r="O152" s="261"/>
      <c r="P152" s="261"/>
      <c r="Q152" s="261"/>
      <c r="R152" s="261"/>
      <c r="S152" s="261"/>
      <c r="T152" s="26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63" t="s">
        <v>139</v>
      </c>
      <c r="AU152" s="263" t="s">
        <v>90</v>
      </c>
      <c r="AV152" s="13" t="s">
        <v>88</v>
      </c>
      <c r="AW152" s="13" t="s">
        <v>36</v>
      </c>
      <c r="AX152" s="13" t="s">
        <v>80</v>
      </c>
      <c r="AY152" s="263" t="s">
        <v>129</v>
      </c>
    </row>
    <row r="153" spans="1:51" s="14" customFormat="1" ht="12">
      <c r="A153" s="14"/>
      <c r="B153" s="264"/>
      <c r="C153" s="265"/>
      <c r="D153" s="250" t="s">
        <v>139</v>
      </c>
      <c r="E153" s="266" t="s">
        <v>1</v>
      </c>
      <c r="F153" s="267" t="s">
        <v>188</v>
      </c>
      <c r="G153" s="265"/>
      <c r="H153" s="268">
        <v>840</v>
      </c>
      <c r="I153" s="269"/>
      <c r="J153" s="265"/>
      <c r="K153" s="265"/>
      <c r="L153" s="270"/>
      <c r="M153" s="271"/>
      <c r="N153" s="272"/>
      <c r="O153" s="272"/>
      <c r="P153" s="272"/>
      <c r="Q153" s="272"/>
      <c r="R153" s="272"/>
      <c r="S153" s="272"/>
      <c r="T153" s="27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74" t="s">
        <v>139</v>
      </c>
      <c r="AU153" s="274" t="s">
        <v>90</v>
      </c>
      <c r="AV153" s="14" t="s">
        <v>90</v>
      </c>
      <c r="AW153" s="14" t="s">
        <v>36</v>
      </c>
      <c r="AX153" s="14" t="s">
        <v>80</v>
      </c>
      <c r="AY153" s="274" t="s">
        <v>129</v>
      </c>
    </row>
    <row r="154" spans="1:51" s="14" customFormat="1" ht="12">
      <c r="A154" s="14"/>
      <c r="B154" s="264"/>
      <c r="C154" s="265"/>
      <c r="D154" s="250" t="s">
        <v>139</v>
      </c>
      <c r="E154" s="266" t="s">
        <v>1</v>
      </c>
      <c r="F154" s="267" t="s">
        <v>189</v>
      </c>
      <c r="G154" s="265"/>
      <c r="H154" s="268">
        <v>55</v>
      </c>
      <c r="I154" s="269"/>
      <c r="J154" s="265"/>
      <c r="K154" s="265"/>
      <c r="L154" s="270"/>
      <c r="M154" s="271"/>
      <c r="N154" s="272"/>
      <c r="O154" s="272"/>
      <c r="P154" s="272"/>
      <c r="Q154" s="272"/>
      <c r="R154" s="272"/>
      <c r="S154" s="272"/>
      <c r="T154" s="27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74" t="s">
        <v>139</v>
      </c>
      <c r="AU154" s="274" t="s">
        <v>90</v>
      </c>
      <c r="AV154" s="14" t="s">
        <v>90</v>
      </c>
      <c r="AW154" s="14" t="s">
        <v>36</v>
      </c>
      <c r="AX154" s="14" t="s">
        <v>80</v>
      </c>
      <c r="AY154" s="274" t="s">
        <v>129</v>
      </c>
    </row>
    <row r="155" spans="1:51" s="15" customFormat="1" ht="12">
      <c r="A155" s="15"/>
      <c r="B155" s="286"/>
      <c r="C155" s="287"/>
      <c r="D155" s="250" t="s">
        <v>139</v>
      </c>
      <c r="E155" s="288" t="s">
        <v>1</v>
      </c>
      <c r="F155" s="289" t="s">
        <v>190</v>
      </c>
      <c r="G155" s="287"/>
      <c r="H155" s="290">
        <v>895</v>
      </c>
      <c r="I155" s="291"/>
      <c r="J155" s="287"/>
      <c r="K155" s="287"/>
      <c r="L155" s="292"/>
      <c r="M155" s="293"/>
      <c r="N155" s="294"/>
      <c r="O155" s="294"/>
      <c r="P155" s="294"/>
      <c r="Q155" s="294"/>
      <c r="R155" s="294"/>
      <c r="S155" s="294"/>
      <c r="T155" s="29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96" t="s">
        <v>139</v>
      </c>
      <c r="AU155" s="296" t="s">
        <v>90</v>
      </c>
      <c r="AV155" s="15" t="s">
        <v>135</v>
      </c>
      <c r="AW155" s="15" t="s">
        <v>36</v>
      </c>
      <c r="AX155" s="15" t="s">
        <v>88</v>
      </c>
      <c r="AY155" s="296" t="s">
        <v>129</v>
      </c>
    </row>
    <row r="156" spans="1:65" s="2" customFormat="1" ht="24" customHeight="1">
      <c r="A156" s="38"/>
      <c r="B156" s="39"/>
      <c r="C156" s="236" t="s">
        <v>191</v>
      </c>
      <c r="D156" s="236" t="s">
        <v>131</v>
      </c>
      <c r="E156" s="237" t="s">
        <v>192</v>
      </c>
      <c r="F156" s="238" t="s">
        <v>193</v>
      </c>
      <c r="G156" s="239" t="s">
        <v>150</v>
      </c>
      <c r="H156" s="240">
        <v>75</v>
      </c>
      <c r="I156" s="241"/>
      <c r="J156" s="242">
        <f>ROUND(I156*H156,2)</f>
        <v>0</v>
      </c>
      <c r="K156" s="243"/>
      <c r="L156" s="44"/>
      <c r="M156" s="244" t="s">
        <v>1</v>
      </c>
      <c r="N156" s="245" t="s">
        <v>45</v>
      </c>
      <c r="O156" s="91"/>
      <c r="P156" s="246">
        <f>O156*H156</f>
        <v>0</v>
      </c>
      <c r="Q156" s="246">
        <v>0</v>
      </c>
      <c r="R156" s="246">
        <f>Q156*H156</f>
        <v>0</v>
      </c>
      <c r="S156" s="246">
        <v>0</v>
      </c>
      <c r="T156" s="24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8" t="s">
        <v>135</v>
      </c>
      <c r="AT156" s="248" t="s">
        <v>131</v>
      </c>
      <c r="AU156" s="248" t="s">
        <v>90</v>
      </c>
      <c r="AY156" s="17" t="s">
        <v>129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17" t="s">
        <v>88</v>
      </c>
      <c r="BK156" s="249">
        <f>ROUND(I156*H156,2)</f>
        <v>0</v>
      </c>
      <c r="BL156" s="17" t="s">
        <v>135</v>
      </c>
      <c r="BM156" s="248" t="s">
        <v>194</v>
      </c>
    </row>
    <row r="157" spans="1:47" s="2" customFormat="1" ht="12">
      <c r="A157" s="38"/>
      <c r="B157" s="39"/>
      <c r="C157" s="40"/>
      <c r="D157" s="250" t="s">
        <v>195</v>
      </c>
      <c r="E157" s="40"/>
      <c r="F157" s="297" t="s">
        <v>196</v>
      </c>
      <c r="G157" s="40"/>
      <c r="H157" s="40"/>
      <c r="I157" s="144"/>
      <c r="J157" s="40"/>
      <c r="K157" s="40"/>
      <c r="L157" s="44"/>
      <c r="M157" s="252"/>
      <c r="N157" s="253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195</v>
      </c>
      <c r="AU157" s="17" t="s">
        <v>90</v>
      </c>
    </row>
    <row r="158" spans="1:51" s="14" customFormat="1" ht="12">
      <c r="A158" s="14"/>
      <c r="B158" s="264"/>
      <c r="C158" s="265"/>
      <c r="D158" s="250" t="s">
        <v>139</v>
      </c>
      <c r="E158" s="266" t="s">
        <v>1</v>
      </c>
      <c r="F158" s="267" t="s">
        <v>197</v>
      </c>
      <c r="G158" s="265"/>
      <c r="H158" s="268">
        <v>75</v>
      </c>
      <c r="I158" s="269"/>
      <c r="J158" s="265"/>
      <c r="K158" s="265"/>
      <c r="L158" s="270"/>
      <c r="M158" s="271"/>
      <c r="N158" s="272"/>
      <c r="O158" s="272"/>
      <c r="P158" s="272"/>
      <c r="Q158" s="272"/>
      <c r="R158" s="272"/>
      <c r="S158" s="272"/>
      <c r="T158" s="27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74" t="s">
        <v>139</v>
      </c>
      <c r="AU158" s="274" t="s">
        <v>90</v>
      </c>
      <c r="AV158" s="14" t="s">
        <v>90</v>
      </c>
      <c r="AW158" s="14" t="s">
        <v>36</v>
      </c>
      <c r="AX158" s="14" t="s">
        <v>88</v>
      </c>
      <c r="AY158" s="274" t="s">
        <v>129</v>
      </c>
    </row>
    <row r="159" spans="1:65" s="2" customFormat="1" ht="16.5" customHeight="1">
      <c r="A159" s="38"/>
      <c r="B159" s="39"/>
      <c r="C159" s="236" t="s">
        <v>198</v>
      </c>
      <c r="D159" s="236" t="s">
        <v>131</v>
      </c>
      <c r="E159" s="237" t="s">
        <v>199</v>
      </c>
      <c r="F159" s="238" t="s">
        <v>200</v>
      </c>
      <c r="G159" s="239" t="s">
        <v>150</v>
      </c>
      <c r="H159" s="240">
        <v>1195</v>
      </c>
      <c r="I159" s="241"/>
      <c r="J159" s="242">
        <f>ROUND(I159*H159,2)</f>
        <v>0</v>
      </c>
      <c r="K159" s="243"/>
      <c r="L159" s="44"/>
      <c r="M159" s="244" t="s">
        <v>1</v>
      </c>
      <c r="N159" s="245" t="s">
        <v>45</v>
      </c>
      <c r="O159" s="91"/>
      <c r="P159" s="246">
        <f>O159*H159</f>
        <v>0</v>
      </c>
      <c r="Q159" s="246">
        <v>0</v>
      </c>
      <c r="R159" s="246">
        <f>Q159*H159</f>
        <v>0</v>
      </c>
      <c r="S159" s="246">
        <v>0</v>
      </c>
      <c r="T159" s="24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8" t="s">
        <v>201</v>
      </c>
      <c r="AT159" s="248" t="s">
        <v>131</v>
      </c>
      <c r="AU159" s="248" t="s">
        <v>90</v>
      </c>
      <c r="AY159" s="17" t="s">
        <v>129</v>
      </c>
      <c r="BE159" s="249">
        <f>IF(N159="základní",J159,0)</f>
        <v>0</v>
      </c>
      <c r="BF159" s="249">
        <f>IF(N159="snížená",J159,0)</f>
        <v>0</v>
      </c>
      <c r="BG159" s="249">
        <f>IF(N159="zákl. přenesená",J159,0)</f>
        <v>0</v>
      </c>
      <c r="BH159" s="249">
        <f>IF(N159="sníž. přenesená",J159,0)</f>
        <v>0</v>
      </c>
      <c r="BI159" s="249">
        <f>IF(N159="nulová",J159,0)</f>
        <v>0</v>
      </c>
      <c r="BJ159" s="17" t="s">
        <v>88</v>
      </c>
      <c r="BK159" s="249">
        <f>ROUND(I159*H159,2)</f>
        <v>0</v>
      </c>
      <c r="BL159" s="17" t="s">
        <v>201</v>
      </c>
      <c r="BM159" s="248" t="s">
        <v>202</v>
      </c>
    </row>
    <row r="160" spans="1:47" s="2" customFormat="1" ht="12">
      <c r="A160" s="38"/>
      <c r="B160" s="39"/>
      <c r="C160" s="40"/>
      <c r="D160" s="250" t="s">
        <v>137</v>
      </c>
      <c r="E160" s="40"/>
      <c r="F160" s="251" t="s">
        <v>203</v>
      </c>
      <c r="G160" s="40"/>
      <c r="H160" s="40"/>
      <c r="I160" s="144"/>
      <c r="J160" s="40"/>
      <c r="K160" s="40"/>
      <c r="L160" s="44"/>
      <c r="M160" s="252"/>
      <c r="N160" s="253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137</v>
      </c>
      <c r="AU160" s="17" t="s">
        <v>90</v>
      </c>
    </row>
    <row r="161" spans="1:47" s="2" customFormat="1" ht="12">
      <c r="A161" s="38"/>
      <c r="B161" s="39"/>
      <c r="C161" s="40"/>
      <c r="D161" s="250" t="s">
        <v>195</v>
      </c>
      <c r="E161" s="40"/>
      <c r="F161" s="297" t="s">
        <v>204</v>
      </c>
      <c r="G161" s="40"/>
      <c r="H161" s="40"/>
      <c r="I161" s="144"/>
      <c r="J161" s="40"/>
      <c r="K161" s="40"/>
      <c r="L161" s="44"/>
      <c r="M161" s="252"/>
      <c r="N161" s="253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195</v>
      </c>
      <c r="AU161" s="17" t="s">
        <v>90</v>
      </c>
    </row>
    <row r="162" spans="1:51" s="13" customFormat="1" ht="12">
      <c r="A162" s="13"/>
      <c r="B162" s="254"/>
      <c r="C162" s="255"/>
      <c r="D162" s="250" t="s">
        <v>139</v>
      </c>
      <c r="E162" s="256" t="s">
        <v>1</v>
      </c>
      <c r="F162" s="257" t="s">
        <v>205</v>
      </c>
      <c r="G162" s="255"/>
      <c r="H162" s="256" t="s">
        <v>1</v>
      </c>
      <c r="I162" s="258"/>
      <c r="J162" s="255"/>
      <c r="K162" s="255"/>
      <c r="L162" s="259"/>
      <c r="M162" s="260"/>
      <c r="N162" s="261"/>
      <c r="O162" s="261"/>
      <c r="P162" s="261"/>
      <c r="Q162" s="261"/>
      <c r="R162" s="261"/>
      <c r="S162" s="261"/>
      <c r="T162" s="26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63" t="s">
        <v>139</v>
      </c>
      <c r="AU162" s="263" t="s">
        <v>90</v>
      </c>
      <c r="AV162" s="13" t="s">
        <v>88</v>
      </c>
      <c r="AW162" s="13" t="s">
        <v>36</v>
      </c>
      <c r="AX162" s="13" t="s">
        <v>80</v>
      </c>
      <c r="AY162" s="263" t="s">
        <v>129</v>
      </c>
    </row>
    <row r="163" spans="1:51" s="13" customFormat="1" ht="12">
      <c r="A163" s="13"/>
      <c r="B163" s="254"/>
      <c r="C163" s="255"/>
      <c r="D163" s="250" t="s">
        <v>139</v>
      </c>
      <c r="E163" s="256" t="s">
        <v>1</v>
      </c>
      <c r="F163" s="257" t="s">
        <v>206</v>
      </c>
      <c r="G163" s="255"/>
      <c r="H163" s="256" t="s">
        <v>1</v>
      </c>
      <c r="I163" s="258"/>
      <c r="J163" s="255"/>
      <c r="K163" s="255"/>
      <c r="L163" s="259"/>
      <c r="M163" s="260"/>
      <c r="N163" s="261"/>
      <c r="O163" s="261"/>
      <c r="P163" s="261"/>
      <c r="Q163" s="261"/>
      <c r="R163" s="261"/>
      <c r="S163" s="261"/>
      <c r="T163" s="26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63" t="s">
        <v>139</v>
      </c>
      <c r="AU163" s="263" t="s">
        <v>90</v>
      </c>
      <c r="AV163" s="13" t="s">
        <v>88</v>
      </c>
      <c r="AW163" s="13" t="s">
        <v>36</v>
      </c>
      <c r="AX163" s="13" t="s">
        <v>80</v>
      </c>
      <c r="AY163" s="263" t="s">
        <v>129</v>
      </c>
    </row>
    <row r="164" spans="1:51" s="14" customFormat="1" ht="12">
      <c r="A164" s="14"/>
      <c r="B164" s="264"/>
      <c r="C164" s="265"/>
      <c r="D164" s="250" t="s">
        <v>139</v>
      </c>
      <c r="E164" s="266" t="s">
        <v>1</v>
      </c>
      <c r="F164" s="267" t="s">
        <v>207</v>
      </c>
      <c r="G164" s="265"/>
      <c r="H164" s="268">
        <v>1195</v>
      </c>
      <c r="I164" s="269"/>
      <c r="J164" s="265"/>
      <c r="K164" s="265"/>
      <c r="L164" s="270"/>
      <c r="M164" s="271"/>
      <c r="N164" s="272"/>
      <c r="O164" s="272"/>
      <c r="P164" s="272"/>
      <c r="Q164" s="272"/>
      <c r="R164" s="272"/>
      <c r="S164" s="272"/>
      <c r="T164" s="273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74" t="s">
        <v>139</v>
      </c>
      <c r="AU164" s="274" t="s">
        <v>90</v>
      </c>
      <c r="AV164" s="14" t="s">
        <v>90</v>
      </c>
      <c r="AW164" s="14" t="s">
        <v>36</v>
      </c>
      <c r="AX164" s="14" t="s">
        <v>88</v>
      </c>
      <c r="AY164" s="274" t="s">
        <v>129</v>
      </c>
    </row>
    <row r="165" spans="1:51" s="13" customFormat="1" ht="12">
      <c r="A165" s="13"/>
      <c r="B165" s="254"/>
      <c r="C165" s="255"/>
      <c r="D165" s="250" t="s">
        <v>139</v>
      </c>
      <c r="E165" s="256" t="s">
        <v>1</v>
      </c>
      <c r="F165" s="257" t="s">
        <v>208</v>
      </c>
      <c r="G165" s="255"/>
      <c r="H165" s="256" t="s">
        <v>1</v>
      </c>
      <c r="I165" s="258"/>
      <c r="J165" s="255"/>
      <c r="K165" s="255"/>
      <c r="L165" s="259"/>
      <c r="M165" s="260"/>
      <c r="N165" s="261"/>
      <c r="O165" s="261"/>
      <c r="P165" s="261"/>
      <c r="Q165" s="261"/>
      <c r="R165" s="261"/>
      <c r="S165" s="261"/>
      <c r="T165" s="26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63" t="s">
        <v>139</v>
      </c>
      <c r="AU165" s="263" t="s">
        <v>90</v>
      </c>
      <c r="AV165" s="13" t="s">
        <v>88</v>
      </c>
      <c r="AW165" s="13" t="s">
        <v>36</v>
      </c>
      <c r="AX165" s="13" t="s">
        <v>80</v>
      </c>
      <c r="AY165" s="263" t="s">
        <v>129</v>
      </c>
    </row>
    <row r="166" spans="1:65" s="2" customFormat="1" ht="24" customHeight="1">
      <c r="A166" s="38"/>
      <c r="B166" s="39"/>
      <c r="C166" s="236" t="s">
        <v>209</v>
      </c>
      <c r="D166" s="236" t="s">
        <v>131</v>
      </c>
      <c r="E166" s="237" t="s">
        <v>210</v>
      </c>
      <c r="F166" s="238" t="s">
        <v>211</v>
      </c>
      <c r="G166" s="239" t="s">
        <v>150</v>
      </c>
      <c r="H166" s="240">
        <v>615</v>
      </c>
      <c r="I166" s="241"/>
      <c r="J166" s="242">
        <f>ROUND(I166*H166,2)</f>
        <v>0</v>
      </c>
      <c r="K166" s="243"/>
      <c r="L166" s="44"/>
      <c r="M166" s="244" t="s">
        <v>1</v>
      </c>
      <c r="N166" s="245" t="s">
        <v>45</v>
      </c>
      <c r="O166" s="91"/>
      <c r="P166" s="246">
        <f>O166*H166</f>
        <v>0</v>
      </c>
      <c r="Q166" s="246">
        <v>0</v>
      </c>
      <c r="R166" s="246">
        <f>Q166*H166</f>
        <v>0</v>
      </c>
      <c r="S166" s="246">
        <v>0</v>
      </c>
      <c r="T166" s="247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8" t="s">
        <v>135</v>
      </c>
      <c r="AT166" s="248" t="s">
        <v>131</v>
      </c>
      <c r="AU166" s="248" t="s">
        <v>90</v>
      </c>
      <c r="AY166" s="17" t="s">
        <v>129</v>
      </c>
      <c r="BE166" s="249">
        <f>IF(N166="základní",J166,0)</f>
        <v>0</v>
      </c>
      <c r="BF166" s="249">
        <f>IF(N166="snížená",J166,0)</f>
        <v>0</v>
      </c>
      <c r="BG166" s="249">
        <f>IF(N166="zákl. přenesená",J166,0)</f>
        <v>0</v>
      </c>
      <c r="BH166" s="249">
        <f>IF(N166="sníž. přenesená",J166,0)</f>
        <v>0</v>
      </c>
      <c r="BI166" s="249">
        <f>IF(N166="nulová",J166,0)</f>
        <v>0</v>
      </c>
      <c r="BJ166" s="17" t="s">
        <v>88</v>
      </c>
      <c r="BK166" s="249">
        <f>ROUND(I166*H166,2)</f>
        <v>0</v>
      </c>
      <c r="BL166" s="17" t="s">
        <v>135</v>
      </c>
      <c r="BM166" s="248" t="s">
        <v>212</v>
      </c>
    </row>
    <row r="167" spans="1:47" s="2" customFormat="1" ht="12">
      <c r="A167" s="38"/>
      <c r="B167" s="39"/>
      <c r="C167" s="40"/>
      <c r="D167" s="250" t="s">
        <v>137</v>
      </c>
      <c r="E167" s="40"/>
      <c r="F167" s="251" t="s">
        <v>213</v>
      </c>
      <c r="G167" s="40"/>
      <c r="H167" s="40"/>
      <c r="I167" s="144"/>
      <c r="J167" s="40"/>
      <c r="K167" s="40"/>
      <c r="L167" s="44"/>
      <c r="M167" s="252"/>
      <c r="N167" s="253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137</v>
      </c>
      <c r="AU167" s="17" t="s">
        <v>90</v>
      </c>
    </row>
    <row r="168" spans="1:51" s="13" customFormat="1" ht="12">
      <c r="A168" s="13"/>
      <c r="B168" s="254"/>
      <c r="C168" s="255"/>
      <c r="D168" s="250" t="s">
        <v>139</v>
      </c>
      <c r="E168" s="256" t="s">
        <v>1</v>
      </c>
      <c r="F168" s="257" t="s">
        <v>214</v>
      </c>
      <c r="G168" s="255"/>
      <c r="H168" s="256" t="s">
        <v>1</v>
      </c>
      <c r="I168" s="258"/>
      <c r="J168" s="255"/>
      <c r="K168" s="255"/>
      <c r="L168" s="259"/>
      <c r="M168" s="260"/>
      <c r="N168" s="261"/>
      <c r="O168" s="261"/>
      <c r="P168" s="261"/>
      <c r="Q168" s="261"/>
      <c r="R168" s="261"/>
      <c r="S168" s="261"/>
      <c r="T168" s="26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63" t="s">
        <v>139</v>
      </c>
      <c r="AU168" s="263" t="s">
        <v>90</v>
      </c>
      <c r="AV168" s="13" t="s">
        <v>88</v>
      </c>
      <c r="AW168" s="13" t="s">
        <v>36</v>
      </c>
      <c r="AX168" s="13" t="s">
        <v>80</v>
      </c>
      <c r="AY168" s="263" t="s">
        <v>129</v>
      </c>
    </row>
    <row r="169" spans="1:51" s="14" customFormat="1" ht="12">
      <c r="A169" s="14"/>
      <c r="B169" s="264"/>
      <c r="C169" s="265"/>
      <c r="D169" s="250" t="s">
        <v>139</v>
      </c>
      <c r="E169" s="266" t="s">
        <v>1</v>
      </c>
      <c r="F169" s="267" t="s">
        <v>215</v>
      </c>
      <c r="G169" s="265"/>
      <c r="H169" s="268">
        <v>615</v>
      </c>
      <c r="I169" s="269"/>
      <c r="J169" s="265"/>
      <c r="K169" s="265"/>
      <c r="L169" s="270"/>
      <c r="M169" s="271"/>
      <c r="N169" s="272"/>
      <c r="O169" s="272"/>
      <c r="P169" s="272"/>
      <c r="Q169" s="272"/>
      <c r="R169" s="272"/>
      <c r="S169" s="272"/>
      <c r="T169" s="27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74" t="s">
        <v>139</v>
      </c>
      <c r="AU169" s="274" t="s">
        <v>90</v>
      </c>
      <c r="AV169" s="14" t="s">
        <v>90</v>
      </c>
      <c r="AW169" s="14" t="s">
        <v>36</v>
      </c>
      <c r="AX169" s="14" t="s">
        <v>80</v>
      </c>
      <c r="AY169" s="274" t="s">
        <v>129</v>
      </c>
    </row>
    <row r="170" spans="1:51" s="15" customFormat="1" ht="12">
      <c r="A170" s="15"/>
      <c r="B170" s="286"/>
      <c r="C170" s="287"/>
      <c r="D170" s="250" t="s">
        <v>139</v>
      </c>
      <c r="E170" s="288" t="s">
        <v>1</v>
      </c>
      <c r="F170" s="289" t="s">
        <v>190</v>
      </c>
      <c r="G170" s="287"/>
      <c r="H170" s="290">
        <v>615</v>
      </c>
      <c r="I170" s="291"/>
      <c r="J170" s="287"/>
      <c r="K170" s="287"/>
      <c r="L170" s="292"/>
      <c r="M170" s="293"/>
      <c r="N170" s="294"/>
      <c r="O170" s="294"/>
      <c r="P170" s="294"/>
      <c r="Q170" s="294"/>
      <c r="R170" s="294"/>
      <c r="S170" s="294"/>
      <c r="T170" s="29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96" t="s">
        <v>139</v>
      </c>
      <c r="AU170" s="296" t="s">
        <v>90</v>
      </c>
      <c r="AV170" s="15" t="s">
        <v>135</v>
      </c>
      <c r="AW170" s="15" t="s">
        <v>36</v>
      </c>
      <c r="AX170" s="15" t="s">
        <v>88</v>
      </c>
      <c r="AY170" s="296" t="s">
        <v>129</v>
      </c>
    </row>
    <row r="171" spans="1:65" s="2" customFormat="1" ht="16.5" customHeight="1">
      <c r="A171" s="38"/>
      <c r="B171" s="39"/>
      <c r="C171" s="236" t="s">
        <v>216</v>
      </c>
      <c r="D171" s="236" t="s">
        <v>131</v>
      </c>
      <c r="E171" s="237" t="s">
        <v>217</v>
      </c>
      <c r="F171" s="238" t="s">
        <v>218</v>
      </c>
      <c r="G171" s="239" t="s">
        <v>150</v>
      </c>
      <c r="H171" s="240">
        <v>370</v>
      </c>
      <c r="I171" s="241"/>
      <c r="J171" s="242">
        <f>ROUND(I171*H171,2)</f>
        <v>0</v>
      </c>
      <c r="K171" s="243"/>
      <c r="L171" s="44"/>
      <c r="M171" s="244" t="s">
        <v>1</v>
      </c>
      <c r="N171" s="245" t="s">
        <v>45</v>
      </c>
      <c r="O171" s="91"/>
      <c r="P171" s="246">
        <f>O171*H171</f>
        <v>0</v>
      </c>
      <c r="Q171" s="246">
        <v>0</v>
      </c>
      <c r="R171" s="246">
        <f>Q171*H171</f>
        <v>0</v>
      </c>
      <c r="S171" s="246">
        <v>0</v>
      </c>
      <c r="T171" s="247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8" t="s">
        <v>135</v>
      </c>
      <c r="AT171" s="248" t="s">
        <v>131</v>
      </c>
      <c r="AU171" s="248" t="s">
        <v>90</v>
      </c>
      <c r="AY171" s="17" t="s">
        <v>129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17" t="s">
        <v>88</v>
      </c>
      <c r="BK171" s="249">
        <f>ROUND(I171*H171,2)</f>
        <v>0</v>
      </c>
      <c r="BL171" s="17" t="s">
        <v>135</v>
      </c>
      <c r="BM171" s="248" t="s">
        <v>219</v>
      </c>
    </row>
    <row r="172" spans="1:47" s="2" customFormat="1" ht="12">
      <c r="A172" s="38"/>
      <c r="B172" s="39"/>
      <c r="C172" s="40"/>
      <c r="D172" s="250" t="s">
        <v>137</v>
      </c>
      <c r="E172" s="40"/>
      <c r="F172" s="251" t="s">
        <v>220</v>
      </c>
      <c r="G172" s="40"/>
      <c r="H172" s="40"/>
      <c r="I172" s="144"/>
      <c r="J172" s="40"/>
      <c r="K172" s="40"/>
      <c r="L172" s="44"/>
      <c r="M172" s="252"/>
      <c r="N172" s="253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137</v>
      </c>
      <c r="AU172" s="17" t="s">
        <v>90</v>
      </c>
    </row>
    <row r="173" spans="1:51" s="14" customFormat="1" ht="12">
      <c r="A173" s="14"/>
      <c r="B173" s="264"/>
      <c r="C173" s="265"/>
      <c r="D173" s="250" t="s">
        <v>139</v>
      </c>
      <c r="E173" s="266" t="s">
        <v>1</v>
      </c>
      <c r="F173" s="267" t="s">
        <v>221</v>
      </c>
      <c r="G173" s="265"/>
      <c r="H173" s="268">
        <v>370</v>
      </c>
      <c r="I173" s="269"/>
      <c r="J173" s="265"/>
      <c r="K173" s="265"/>
      <c r="L173" s="270"/>
      <c r="M173" s="271"/>
      <c r="N173" s="272"/>
      <c r="O173" s="272"/>
      <c r="P173" s="272"/>
      <c r="Q173" s="272"/>
      <c r="R173" s="272"/>
      <c r="S173" s="272"/>
      <c r="T173" s="27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4" t="s">
        <v>139</v>
      </c>
      <c r="AU173" s="274" t="s">
        <v>90</v>
      </c>
      <c r="AV173" s="14" t="s">
        <v>90</v>
      </c>
      <c r="AW173" s="14" t="s">
        <v>36</v>
      </c>
      <c r="AX173" s="14" t="s">
        <v>80</v>
      </c>
      <c r="AY173" s="274" t="s">
        <v>129</v>
      </c>
    </row>
    <row r="174" spans="1:51" s="15" customFormat="1" ht="12">
      <c r="A174" s="15"/>
      <c r="B174" s="286"/>
      <c r="C174" s="287"/>
      <c r="D174" s="250" t="s">
        <v>139</v>
      </c>
      <c r="E174" s="288" t="s">
        <v>1</v>
      </c>
      <c r="F174" s="289" t="s">
        <v>190</v>
      </c>
      <c r="G174" s="287"/>
      <c r="H174" s="290">
        <v>370</v>
      </c>
      <c r="I174" s="291"/>
      <c r="J174" s="287"/>
      <c r="K174" s="287"/>
      <c r="L174" s="292"/>
      <c r="M174" s="293"/>
      <c r="N174" s="294"/>
      <c r="O174" s="294"/>
      <c r="P174" s="294"/>
      <c r="Q174" s="294"/>
      <c r="R174" s="294"/>
      <c r="S174" s="294"/>
      <c r="T174" s="29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96" t="s">
        <v>139</v>
      </c>
      <c r="AU174" s="296" t="s">
        <v>90</v>
      </c>
      <c r="AV174" s="15" t="s">
        <v>135</v>
      </c>
      <c r="AW174" s="15" t="s">
        <v>36</v>
      </c>
      <c r="AX174" s="15" t="s">
        <v>88</v>
      </c>
      <c r="AY174" s="296" t="s">
        <v>129</v>
      </c>
    </row>
    <row r="175" spans="1:65" s="2" customFormat="1" ht="24" customHeight="1">
      <c r="A175" s="38"/>
      <c r="B175" s="39"/>
      <c r="C175" s="236" t="s">
        <v>222</v>
      </c>
      <c r="D175" s="236" t="s">
        <v>131</v>
      </c>
      <c r="E175" s="237" t="s">
        <v>223</v>
      </c>
      <c r="F175" s="238" t="s">
        <v>224</v>
      </c>
      <c r="G175" s="239" t="s">
        <v>150</v>
      </c>
      <c r="H175" s="240">
        <v>370</v>
      </c>
      <c r="I175" s="241"/>
      <c r="J175" s="242">
        <f>ROUND(I175*H175,2)</f>
        <v>0</v>
      </c>
      <c r="K175" s="243"/>
      <c r="L175" s="44"/>
      <c r="M175" s="244" t="s">
        <v>1</v>
      </c>
      <c r="N175" s="245" t="s">
        <v>45</v>
      </c>
      <c r="O175" s="91"/>
      <c r="P175" s="246">
        <f>O175*H175</f>
        <v>0</v>
      </c>
      <c r="Q175" s="246">
        <v>0</v>
      </c>
      <c r="R175" s="246">
        <f>Q175*H175</f>
        <v>0</v>
      </c>
      <c r="S175" s="246">
        <v>0</v>
      </c>
      <c r="T175" s="24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8" t="s">
        <v>135</v>
      </c>
      <c r="AT175" s="248" t="s">
        <v>131</v>
      </c>
      <c r="AU175" s="248" t="s">
        <v>90</v>
      </c>
      <c r="AY175" s="17" t="s">
        <v>129</v>
      </c>
      <c r="BE175" s="249">
        <f>IF(N175="základní",J175,0)</f>
        <v>0</v>
      </c>
      <c r="BF175" s="249">
        <f>IF(N175="snížená",J175,0)</f>
        <v>0</v>
      </c>
      <c r="BG175" s="249">
        <f>IF(N175="zákl. přenesená",J175,0)</f>
        <v>0</v>
      </c>
      <c r="BH175" s="249">
        <f>IF(N175="sníž. přenesená",J175,0)</f>
        <v>0</v>
      </c>
      <c r="BI175" s="249">
        <f>IF(N175="nulová",J175,0)</f>
        <v>0</v>
      </c>
      <c r="BJ175" s="17" t="s">
        <v>88</v>
      </c>
      <c r="BK175" s="249">
        <f>ROUND(I175*H175,2)</f>
        <v>0</v>
      </c>
      <c r="BL175" s="17" t="s">
        <v>135</v>
      </c>
      <c r="BM175" s="248" t="s">
        <v>225</v>
      </c>
    </row>
    <row r="176" spans="1:47" s="2" customFormat="1" ht="12">
      <c r="A176" s="38"/>
      <c r="B176" s="39"/>
      <c r="C176" s="40"/>
      <c r="D176" s="250" t="s">
        <v>137</v>
      </c>
      <c r="E176" s="40"/>
      <c r="F176" s="251" t="s">
        <v>226</v>
      </c>
      <c r="G176" s="40"/>
      <c r="H176" s="40"/>
      <c r="I176" s="144"/>
      <c r="J176" s="40"/>
      <c r="K176" s="40"/>
      <c r="L176" s="44"/>
      <c r="M176" s="252"/>
      <c r="N176" s="253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137</v>
      </c>
      <c r="AU176" s="17" t="s">
        <v>90</v>
      </c>
    </row>
    <row r="177" spans="1:65" s="2" customFormat="1" ht="24" customHeight="1">
      <c r="A177" s="38"/>
      <c r="B177" s="39"/>
      <c r="C177" s="236" t="s">
        <v>227</v>
      </c>
      <c r="D177" s="236" t="s">
        <v>131</v>
      </c>
      <c r="E177" s="237" t="s">
        <v>228</v>
      </c>
      <c r="F177" s="238" t="s">
        <v>229</v>
      </c>
      <c r="G177" s="239" t="s">
        <v>150</v>
      </c>
      <c r="H177" s="240">
        <v>965</v>
      </c>
      <c r="I177" s="241"/>
      <c r="J177" s="242">
        <f>ROUND(I177*H177,2)</f>
        <v>0</v>
      </c>
      <c r="K177" s="243"/>
      <c r="L177" s="44"/>
      <c r="M177" s="244" t="s">
        <v>1</v>
      </c>
      <c r="N177" s="245" t="s">
        <v>45</v>
      </c>
      <c r="O177" s="91"/>
      <c r="P177" s="246">
        <f>O177*H177</f>
        <v>0</v>
      </c>
      <c r="Q177" s="246">
        <v>0</v>
      </c>
      <c r="R177" s="246">
        <f>Q177*H177</f>
        <v>0</v>
      </c>
      <c r="S177" s="246">
        <v>0</v>
      </c>
      <c r="T177" s="247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8" t="s">
        <v>135</v>
      </c>
      <c r="AT177" s="248" t="s">
        <v>131</v>
      </c>
      <c r="AU177" s="248" t="s">
        <v>90</v>
      </c>
      <c r="AY177" s="17" t="s">
        <v>129</v>
      </c>
      <c r="BE177" s="249">
        <f>IF(N177="základní",J177,0)</f>
        <v>0</v>
      </c>
      <c r="BF177" s="249">
        <f>IF(N177="snížená",J177,0)</f>
        <v>0</v>
      </c>
      <c r="BG177" s="249">
        <f>IF(N177="zákl. přenesená",J177,0)</f>
        <v>0</v>
      </c>
      <c r="BH177" s="249">
        <f>IF(N177="sníž. přenesená",J177,0)</f>
        <v>0</v>
      </c>
      <c r="BI177" s="249">
        <f>IF(N177="nulová",J177,0)</f>
        <v>0</v>
      </c>
      <c r="BJ177" s="17" t="s">
        <v>88</v>
      </c>
      <c r="BK177" s="249">
        <f>ROUND(I177*H177,2)</f>
        <v>0</v>
      </c>
      <c r="BL177" s="17" t="s">
        <v>135</v>
      </c>
      <c r="BM177" s="248" t="s">
        <v>230</v>
      </c>
    </row>
    <row r="178" spans="1:47" s="2" customFormat="1" ht="12">
      <c r="A178" s="38"/>
      <c r="B178" s="39"/>
      <c r="C178" s="40"/>
      <c r="D178" s="250" t="s">
        <v>137</v>
      </c>
      <c r="E178" s="40"/>
      <c r="F178" s="251" t="s">
        <v>231</v>
      </c>
      <c r="G178" s="40"/>
      <c r="H178" s="40"/>
      <c r="I178" s="144"/>
      <c r="J178" s="40"/>
      <c r="K178" s="40"/>
      <c r="L178" s="44"/>
      <c r="M178" s="252"/>
      <c r="N178" s="253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137</v>
      </c>
      <c r="AU178" s="17" t="s">
        <v>90</v>
      </c>
    </row>
    <row r="179" spans="1:47" s="2" customFormat="1" ht="12">
      <c r="A179" s="38"/>
      <c r="B179" s="39"/>
      <c r="C179" s="40"/>
      <c r="D179" s="250" t="s">
        <v>195</v>
      </c>
      <c r="E179" s="40"/>
      <c r="F179" s="297" t="s">
        <v>232</v>
      </c>
      <c r="G179" s="40"/>
      <c r="H179" s="40"/>
      <c r="I179" s="144"/>
      <c r="J179" s="40"/>
      <c r="K179" s="40"/>
      <c r="L179" s="44"/>
      <c r="M179" s="252"/>
      <c r="N179" s="253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195</v>
      </c>
      <c r="AU179" s="17" t="s">
        <v>90</v>
      </c>
    </row>
    <row r="180" spans="1:51" s="14" customFormat="1" ht="12">
      <c r="A180" s="14"/>
      <c r="B180" s="264"/>
      <c r="C180" s="265"/>
      <c r="D180" s="250" t="s">
        <v>139</v>
      </c>
      <c r="E180" s="266" t="s">
        <v>1</v>
      </c>
      <c r="F180" s="267" t="s">
        <v>233</v>
      </c>
      <c r="G180" s="265"/>
      <c r="H180" s="268">
        <v>965</v>
      </c>
      <c r="I180" s="269"/>
      <c r="J180" s="265"/>
      <c r="K180" s="265"/>
      <c r="L180" s="270"/>
      <c r="M180" s="271"/>
      <c r="N180" s="272"/>
      <c r="O180" s="272"/>
      <c r="P180" s="272"/>
      <c r="Q180" s="272"/>
      <c r="R180" s="272"/>
      <c r="S180" s="272"/>
      <c r="T180" s="27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74" t="s">
        <v>139</v>
      </c>
      <c r="AU180" s="274" t="s">
        <v>90</v>
      </c>
      <c r="AV180" s="14" t="s">
        <v>90</v>
      </c>
      <c r="AW180" s="14" t="s">
        <v>36</v>
      </c>
      <c r="AX180" s="14" t="s">
        <v>88</v>
      </c>
      <c r="AY180" s="274" t="s">
        <v>129</v>
      </c>
    </row>
    <row r="181" spans="1:65" s="2" customFormat="1" ht="16.5" customHeight="1">
      <c r="A181" s="38"/>
      <c r="B181" s="39"/>
      <c r="C181" s="236" t="s">
        <v>8</v>
      </c>
      <c r="D181" s="236" t="s">
        <v>131</v>
      </c>
      <c r="E181" s="237" t="s">
        <v>234</v>
      </c>
      <c r="F181" s="238" t="s">
        <v>235</v>
      </c>
      <c r="G181" s="239" t="s">
        <v>144</v>
      </c>
      <c r="H181" s="240">
        <v>3050</v>
      </c>
      <c r="I181" s="241"/>
      <c r="J181" s="242">
        <f>ROUND(I181*H181,2)</f>
        <v>0</v>
      </c>
      <c r="K181" s="243"/>
      <c r="L181" s="44"/>
      <c r="M181" s="244" t="s">
        <v>1</v>
      </c>
      <c r="N181" s="245" t="s">
        <v>45</v>
      </c>
      <c r="O181" s="91"/>
      <c r="P181" s="246">
        <f>O181*H181</f>
        <v>0</v>
      </c>
      <c r="Q181" s="246">
        <v>0</v>
      </c>
      <c r="R181" s="246">
        <f>Q181*H181</f>
        <v>0</v>
      </c>
      <c r="S181" s="246">
        <v>0</v>
      </c>
      <c r="T181" s="247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8" t="s">
        <v>135</v>
      </c>
      <c r="AT181" s="248" t="s">
        <v>131</v>
      </c>
      <c r="AU181" s="248" t="s">
        <v>90</v>
      </c>
      <c r="AY181" s="17" t="s">
        <v>129</v>
      </c>
      <c r="BE181" s="249">
        <f>IF(N181="základní",J181,0)</f>
        <v>0</v>
      </c>
      <c r="BF181" s="249">
        <f>IF(N181="snížená",J181,0)</f>
        <v>0</v>
      </c>
      <c r="BG181" s="249">
        <f>IF(N181="zákl. přenesená",J181,0)</f>
        <v>0</v>
      </c>
      <c r="BH181" s="249">
        <f>IF(N181="sníž. přenesená",J181,0)</f>
        <v>0</v>
      </c>
      <c r="BI181" s="249">
        <f>IF(N181="nulová",J181,0)</f>
        <v>0</v>
      </c>
      <c r="BJ181" s="17" t="s">
        <v>88</v>
      </c>
      <c r="BK181" s="249">
        <f>ROUND(I181*H181,2)</f>
        <v>0</v>
      </c>
      <c r="BL181" s="17" t="s">
        <v>135</v>
      </c>
      <c r="BM181" s="248" t="s">
        <v>236</v>
      </c>
    </row>
    <row r="182" spans="1:47" s="2" customFormat="1" ht="12">
      <c r="A182" s="38"/>
      <c r="B182" s="39"/>
      <c r="C182" s="40"/>
      <c r="D182" s="250" t="s">
        <v>137</v>
      </c>
      <c r="E182" s="40"/>
      <c r="F182" s="251" t="s">
        <v>237</v>
      </c>
      <c r="G182" s="40"/>
      <c r="H182" s="40"/>
      <c r="I182" s="144"/>
      <c r="J182" s="40"/>
      <c r="K182" s="40"/>
      <c r="L182" s="44"/>
      <c r="M182" s="252"/>
      <c r="N182" s="253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137</v>
      </c>
      <c r="AU182" s="17" t="s">
        <v>90</v>
      </c>
    </row>
    <row r="183" spans="1:51" s="14" customFormat="1" ht="12">
      <c r="A183" s="14"/>
      <c r="B183" s="264"/>
      <c r="C183" s="265"/>
      <c r="D183" s="250" t="s">
        <v>139</v>
      </c>
      <c r="E183" s="266" t="s">
        <v>1</v>
      </c>
      <c r="F183" s="267" t="s">
        <v>238</v>
      </c>
      <c r="G183" s="265"/>
      <c r="H183" s="268">
        <v>3050</v>
      </c>
      <c r="I183" s="269"/>
      <c r="J183" s="265"/>
      <c r="K183" s="265"/>
      <c r="L183" s="270"/>
      <c r="M183" s="271"/>
      <c r="N183" s="272"/>
      <c r="O183" s="272"/>
      <c r="P183" s="272"/>
      <c r="Q183" s="272"/>
      <c r="R183" s="272"/>
      <c r="S183" s="272"/>
      <c r="T183" s="27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74" t="s">
        <v>139</v>
      </c>
      <c r="AU183" s="274" t="s">
        <v>90</v>
      </c>
      <c r="AV183" s="14" t="s">
        <v>90</v>
      </c>
      <c r="AW183" s="14" t="s">
        <v>36</v>
      </c>
      <c r="AX183" s="14" t="s">
        <v>88</v>
      </c>
      <c r="AY183" s="274" t="s">
        <v>129</v>
      </c>
    </row>
    <row r="184" spans="1:63" s="12" customFormat="1" ht="22.8" customHeight="1">
      <c r="A184" s="12"/>
      <c r="B184" s="220"/>
      <c r="C184" s="221"/>
      <c r="D184" s="222" t="s">
        <v>79</v>
      </c>
      <c r="E184" s="234" t="s">
        <v>135</v>
      </c>
      <c r="F184" s="234" t="s">
        <v>239</v>
      </c>
      <c r="G184" s="221"/>
      <c r="H184" s="221"/>
      <c r="I184" s="224"/>
      <c r="J184" s="235">
        <f>BK184</f>
        <v>0</v>
      </c>
      <c r="K184" s="221"/>
      <c r="L184" s="226"/>
      <c r="M184" s="227"/>
      <c r="N184" s="228"/>
      <c r="O184" s="228"/>
      <c r="P184" s="229">
        <f>SUM(P185:P196)</f>
        <v>0</v>
      </c>
      <c r="Q184" s="228"/>
      <c r="R184" s="229">
        <f>SUM(R185:R196)</f>
        <v>365.11199999999997</v>
      </c>
      <c r="S184" s="228"/>
      <c r="T184" s="230">
        <f>SUM(T185:T196)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31" t="s">
        <v>88</v>
      </c>
      <c r="AT184" s="232" t="s">
        <v>79</v>
      </c>
      <c r="AU184" s="232" t="s">
        <v>88</v>
      </c>
      <c r="AY184" s="231" t="s">
        <v>129</v>
      </c>
      <c r="BK184" s="233">
        <f>SUM(BK185:BK196)</f>
        <v>0</v>
      </c>
    </row>
    <row r="185" spans="1:65" s="2" customFormat="1" ht="24" customHeight="1">
      <c r="A185" s="38"/>
      <c r="B185" s="39"/>
      <c r="C185" s="236" t="s">
        <v>240</v>
      </c>
      <c r="D185" s="236" t="s">
        <v>131</v>
      </c>
      <c r="E185" s="237" t="s">
        <v>241</v>
      </c>
      <c r="F185" s="238" t="s">
        <v>242</v>
      </c>
      <c r="G185" s="239" t="s">
        <v>150</v>
      </c>
      <c r="H185" s="240">
        <v>150</v>
      </c>
      <c r="I185" s="241"/>
      <c r="J185" s="242">
        <f>ROUND(I185*H185,2)</f>
        <v>0</v>
      </c>
      <c r="K185" s="243"/>
      <c r="L185" s="44"/>
      <c r="M185" s="244" t="s">
        <v>1</v>
      </c>
      <c r="N185" s="245" t="s">
        <v>45</v>
      </c>
      <c r="O185" s="91"/>
      <c r="P185" s="246">
        <f>O185*H185</f>
        <v>0</v>
      </c>
      <c r="Q185" s="246">
        <v>2.43408</v>
      </c>
      <c r="R185" s="246">
        <f>Q185*H185</f>
        <v>365.11199999999997</v>
      </c>
      <c r="S185" s="246">
        <v>0</v>
      </c>
      <c r="T185" s="247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8" t="s">
        <v>135</v>
      </c>
      <c r="AT185" s="248" t="s">
        <v>131</v>
      </c>
      <c r="AU185" s="248" t="s">
        <v>90</v>
      </c>
      <c r="AY185" s="17" t="s">
        <v>129</v>
      </c>
      <c r="BE185" s="249">
        <f>IF(N185="základní",J185,0)</f>
        <v>0</v>
      </c>
      <c r="BF185" s="249">
        <f>IF(N185="snížená",J185,0)</f>
        <v>0</v>
      </c>
      <c r="BG185" s="249">
        <f>IF(N185="zákl. přenesená",J185,0)</f>
        <v>0</v>
      </c>
      <c r="BH185" s="249">
        <f>IF(N185="sníž. přenesená",J185,0)</f>
        <v>0</v>
      </c>
      <c r="BI185" s="249">
        <f>IF(N185="nulová",J185,0)</f>
        <v>0</v>
      </c>
      <c r="BJ185" s="17" t="s">
        <v>88</v>
      </c>
      <c r="BK185" s="249">
        <f>ROUND(I185*H185,2)</f>
        <v>0</v>
      </c>
      <c r="BL185" s="17" t="s">
        <v>135</v>
      </c>
      <c r="BM185" s="248" t="s">
        <v>243</v>
      </c>
    </row>
    <row r="186" spans="1:47" s="2" customFormat="1" ht="12">
      <c r="A186" s="38"/>
      <c r="B186" s="39"/>
      <c r="C186" s="40"/>
      <c r="D186" s="250" t="s">
        <v>137</v>
      </c>
      <c r="E186" s="40"/>
      <c r="F186" s="251" t="s">
        <v>244</v>
      </c>
      <c r="G186" s="40"/>
      <c r="H186" s="40"/>
      <c r="I186" s="144"/>
      <c r="J186" s="40"/>
      <c r="K186" s="40"/>
      <c r="L186" s="44"/>
      <c r="M186" s="252"/>
      <c r="N186" s="253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137</v>
      </c>
      <c r="AU186" s="17" t="s">
        <v>90</v>
      </c>
    </row>
    <row r="187" spans="1:51" s="13" customFormat="1" ht="12">
      <c r="A187" s="13"/>
      <c r="B187" s="254"/>
      <c r="C187" s="255"/>
      <c r="D187" s="250" t="s">
        <v>139</v>
      </c>
      <c r="E187" s="256" t="s">
        <v>1</v>
      </c>
      <c r="F187" s="257" t="s">
        <v>245</v>
      </c>
      <c r="G187" s="255"/>
      <c r="H187" s="256" t="s">
        <v>1</v>
      </c>
      <c r="I187" s="258"/>
      <c r="J187" s="255"/>
      <c r="K187" s="255"/>
      <c r="L187" s="259"/>
      <c r="M187" s="260"/>
      <c r="N187" s="261"/>
      <c r="O187" s="261"/>
      <c r="P187" s="261"/>
      <c r="Q187" s="261"/>
      <c r="R187" s="261"/>
      <c r="S187" s="261"/>
      <c r="T187" s="26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63" t="s">
        <v>139</v>
      </c>
      <c r="AU187" s="263" t="s">
        <v>90</v>
      </c>
      <c r="AV187" s="13" t="s">
        <v>88</v>
      </c>
      <c r="AW187" s="13" t="s">
        <v>36</v>
      </c>
      <c r="AX187" s="13" t="s">
        <v>80</v>
      </c>
      <c r="AY187" s="263" t="s">
        <v>129</v>
      </c>
    </row>
    <row r="188" spans="1:51" s="13" customFormat="1" ht="12">
      <c r="A188" s="13"/>
      <c r="B188" s="254"/>
      <c r="C188" s="255"/>
      <c r="D188" s="250" t="s">
        <v>139</v>
      </c>
      <c r="E188" s="256" t="s">
        <v>1</v>
      </c>
      <c r="F188" s="257" t="s">
        <v>246</v>
      </c>
      <c r="G188" s="255"/>
      <c r="H188" s="256" t="s">
        <v>1</v>
      </c>
      <c r="I188" s="258"/>
      <c r="J188" s="255"/>
      <c r="K188" s="255"/>
      <c r="L188" s="259"/>
      <c r="M188" s="260"/>
      <c r="N188" s="261"/>
      <c r="O188" s="261"/>
      <c r="P188" s="261"/>
      <c r="Q188" s="261"/>
      <c r="R188" s="261"/>
      <c r="S188" s="261"/>
      <c r="T188" s="26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63" t="s">
        <v>139</v>
      </c>
      <c r="AU188" s="263" t="s">
        <v>90</v>
      </c>
      <c r="AV188" s="13" t="s">
        <v>88</v>
      </c>
      <c r="AW188" s="13" t="s">
        <v>36</v>
      </c>
      <c r="AX188" s="13" t="s">
        <v>80</v>
      </c>
      <c r="AY188" s="263" t="s">
        <v>129</v>
      </c>
    </row>
    <row r="189" spans="1:51" s="13" customFormat="1" ht="12">
      <c r="A189" s="13"/>
      <c r="B189" s="254"/>
      <c r="C189" s="255"/>
      <c r="D189" s="250" t="s">
        <v>139</v>
      </c>
      <c r="E189" s="256" t="s">
        <v>1</v>
      </c>
      <c r="F189" s="257" t="s">
        <v>247</v>
      </c>
      <c r="G189" s="255"/>
      <c r="H189" s="256" t="s">
        <v>1</v>
      </c>
      <c r="I189" s="258"/>
      <c r="J189" s="255"/>
      <c r="K189" s="255"/>
      <c r="L189" s="259"/>
      <c r="M189" s="260"/>
      <c r="N189" s="261"/>
      <c r="O189" s="261"/>
      <c r="P189" s="261"/>
      <c r="Q189" s="261"/>
      <c r="R189" s="261"/>
      <c r="S189" s="261"/>
      <c r="T189" s="26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63" t="s">
        <v>139</v>
      </c>
      <c r="AU189" s="263" t="s">
        <v>90</v>
      </c>
      <c r="AV189" s="13" t="s">
        <v>88</v>
      </c>
      <c r="AW189" s="13" t="s">
        <v>36</v>
      </c>
      <c r="AX189" s="13" t="s">
        <v>80</v>
      </c>
      <c r="AY189" s="263" t="s">
        <v>129</v>
      </c>
    </row>
    <row r="190" spans="1:51" s="14" customFormat="1" ht="12">
      <c r="A190" s="14"/>
      <c r="B190" s="264"/>
      <c r="C190" s="265"/>
      <c r="D190" s="250" t="s">
        <v>139</v>
      </c>
      <c r="E190" s="266" t="s">
        <v>1</v>
      </c>
      <c r="F190" s="267" t="s">
        <v>248</v>
      </c>
      <c r="G190" s="265"/>
      <c r="H190" s="268">
        <v>150</v>
      </c>
      <c r="I190" s="269"/>
      <c r="J190" s="265"/>
      <c r="K190" s="265"/>
      <c r="L190" s="270"/>
      <c r="M190" s="271"/>
      <c r="N190" s="272"/>
      <c r="O190" s="272"/>
      <c r="P190" s="272"/>
      <c r="Q190" s="272"/>
      <c r="R190" s="272"/>
      <c r="S190" s="272"/>
      <c r="T190" s="27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74" t="s">
        <v>139</v>
      </c>
      <c r="AU190" s="274" t="s">
        <v>90</v>
      </c>
      <c r="AV190" s="14" t="s">
        <v>90</v>
      </c>
      <c r="AW190" s="14" t="s">
        <v>36</v>
      </c>
      <c r="AX190" s="14" t="s">
        <v>88</v>
      </c>
      <c r="AY190" s="274" t="s">
        <v>129</v>
      </c>
    </row>
    <row r="191" spans="1:65" s="2" customFormat="1" ht="24" customHeight="1">
      <c r="A191" s="38"/>
      <c r="B191" s="39"/>
      <c r="C191" s="236" t="s">
        <v>249</v>
      </c>
      <c r="D191" s="236" t="s">
        <v>131</v>
      </c>
      <c r="E191" s="237" t="s">
        <v>250</v>
      </c>
      <c r="F191" s="238" t="s">
        <v>251</v>
      </c>
      <c r="G191" s="239" t="s">
        <v>144</v>
      </c>
      <c r="H191" s="240">
        <v>300</v>
      </c>
      <c r="I191" s="241"/>
      <c r="J191" s="242">
        <f>ROUND(I191*H191,2)</f>
        <v>0</v>
      </c>
      <c r="K191" s="243"/>
      <c r="L191" s="44"/>
      <c r="M191" s="244" t="s">
        <v>1</v>
      </c>
      <c r="N191" s="245" t="s">
        <v>45</v>
      </c>
      <c r="O191" s="91"/>
      <c r="P191" s="246">
        <f>O191*H191</f>
        <v>0</v>
      </c>
      <c r="Q191" s="246">
        <v>0</v>
      </c>
      <c r="R191" s="246">
        <f>Q191*H191</f>
        <v>0</v>
      </c>
      <c r="S191" s="246">
        <v>0</v>
      </c>
      <c r="T191" s="247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48" t="s">
        <v>135</v>
      </c>
      <c r="AT191" s="248" t="s">
        <v>131</v>
      </c>
      <c r="AU191" s="248" t="s">
        <v>90</v>
      </c>
      <c r="AY191" s="17" t="s">
        <v>129</v>
      </c>
      <c r="BE191" s="249">
        <f>IF(N191="základní",J191,0)</f>
        <v>0</v>
      </c>
      <c r="BF191" s="249">
        <f>IF(N191="snížená",J191,0)</f>
        <v>0</v>
      </c>
      <c r="BG191" s="249">
        <f>IF(N191="zákl. přenesená",J191,0)</f>
        <v>0</v>
      </c>
      <c r="BH191" s="249">
        <f>IF(N191="sníž. přenesená",J191,0)</f>
        <v>0</v>
      </c>
      <c r="BI191" s="249">
        <f>IF(N191="nulová",J191,0)</f>
        <v>0</v>
      </c>
      <c r="BJ191" s="17" t="s">
        <v>88</v>
      </c>
      <c r="BK191" s="249">
        <f>ROUND(I191*H191,2)</f>
        <v>0</v>
      </c>
      <c r="BL191" s="17" t="s">
        <v>135</v>
      </c>
      <c r="BM191" s="248" t="s">
        <v>252</v>
      </c>
    </row>
    <row r="192" spans="1:47" s="2" customFormat="1" ht="12">
      <c r="A192" s="38"/>
      <c r="B192" s="39"/>
      <c r="C192" s="40"/>
      <c r="D192" s="250" t="s">
        <v>137</v>
      </c>
      <c r="E192" s="40"/>
      <c r="F192" s="251" t="s">
        <v>253</v>
      </c>
      <c r="G192" s="40"/>
      <c r="H192" s="40"/>
      <c r="I192" s="144"/>
      <c r="J192" s="40"/>
      <c r="K192" s="40"/>
      <c r="L192" s="44"/>
      <c r="M192" s="252"/>
      <c r="N192" s="253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137</v>
      </c>
      <c r="AU192" s="17" t="s">
        <v>90</v>
      </c>
    </row>
    <row r="193" spans="1:51" s="14" customFormat="1" ht="12">
      <c r="A193" s="14"/>
      <c r="B193" s="264"/>
      <c r="C193" s="265"/>
      <c r="D193" s="250" t="s">
        <v>139</v>
      </c>
      <c r="E193" s="266" t="s">
        <v>1</v>
      </c>
      <c r="F193" s="267" t="s">
        <v>254</v>
      </c>
      <c r="G193" s="265"/>
      <c r="H193" s="268">
        <v>300</v>
      </c>
      <c r="I193" s="269"/>
      <c r="J193" s="265"/>
      <c r="K193" s="265"/>
      <c r="L193" s="270"/>
      <c r="M193" s="271"/>
      <c r="N193" s="272"/>
      <c r="O193" s="272"/>
      <c r="P193" s="272"/>
      <c r="Q193" s="272"/>
      <c r="R193" s="272"/>
      <c r="S193" s="272"/>
      <c r="T193" s="27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74" t="s">
        <v>139</v>
      </c>
      <c r="AU193" s="274" t="s">
        <v>90</v>
      </c>
      <c r="AV193" s="14" t="s">
        <v>90</v>
      </c>
      <c r="AW193" s="14" t="s">
        <v>36</v>
      </c>
      <c r="AX193" s="14" t="s">
        <v>80</v>
      </c>
      <c r="AY193" s="274" t="s">
        <v>129</v>
      </c>
    </row>
    <row r="194" spans="1:51" s="15" customFormat="1" ht="12">
      <c r="A194" s="15"/>
      <c r="B194" s="286"/>
      <c r="C194" s="287"/>
      <c r="D194" s="250" t="s">
        <v>139</v>
      </c>
      <c r="E194" s="288" t="s">
        <v>1</v>
      </c>
      <c r="F194" s="289" t="s">
        <v>190</v>
      </c>
      <c r="G194" s="287"/>
      <c r="H194" s="290">
        <v>300</v>
      </c>
      <c r="I194" s="291"/>
      <c r="J194" s="287"/>
      <c r="K194" s="287"/>
      <c r="L194" s="292"/>
      <c r="M194" s="293"/>
      <c r="N194" s="294"/>
      <c r="O194" s="294"/>
      <c r="P194" s="294"/>
      <c r="Q194" s="294"/>
      <c r="R194" s="294"/>
      <c r="S194" s="294"/>
      <c r="T194" s="29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96" t="s">
        <v>139</v>
      </c>
      <c r="AU194" s="296" t="s">
        <v>90</v>
      </c>
      <c r="AV194" s="15" t="s">
        <v>135</v>
      </c>
      <c r="AW194" s="15" t="s">
        <v>36</v>
      </c>
      <c r="AX194" s="15" t="s">
        <v>88</v>
      </c>
      <c r="AY194" s="296" t="s">
        <v>129</v>
      </c>
    </row>
    <row r="195" spans="1:65" s="2" customFormat="1" ht="24" customHeight="1">
      <c r="A195" s="38"/>
      <c r="B195" s="39"/>
      <c r="C195" s="236" t="s">
        <v>255</v>
      </c>
      <c r="D195" s="236" t="s">
        <v>131</v>
      </c>
      <c r="E195" s="237" t="s">
        <v>256</v>
      </c>
      <c r="F195" s="238" t="s">
        <v>257</v>
      </c>
      <c r="G195" s="239" t="s">
        <v>258</v>
      </c>
      <c r="H195" s="240">
        <v>30</v>
      </c>
      <c r="I195" s="241"/>
      <c r="J195" s="242">
        <f>ROUND(I195*H195,2)</f>
        <v>0</v>
      </c>
      <c r="K195" s="243"/>
      <c r="L195" s="44"/>
      <c r="M195" s="244" t="s">
        <v>1</v>
      </c>
      <c r="N195" s="245" t="s">
        <v>45</v>
      </c>
      <c r="O195" s="91"/>
      <c r="P195" s="246">
        <f>O195*H195</f>
        <v>0</v>
      </c>
      <c r="Q195" s="246">
        <v>0</v>
      </c>
      <c r="R195" s="246">
        <f>Q195*H195</f>
        <v>0</v>
      </c>
      <c r="S195" s="246">
        <v>0</v>
      </c>
      <c r="T195" s="247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48" t="s">
        <v>135</v>
      </c>
      <c r="AT195" s="248" t="s">
        <v>131</v>
      </c>
      <c r="AU195" s="248" t="s">
        <v>90</v>
      </c>
      <c r="AY195" s="17" t="s">
        <v>129</v>
      </c>
      <c r="BE195" s="249">
        <f>IF(N195="základní",J195,0)</f>
        <v>0</v>
      </c>
      <c r="BF195" s="249">
        <f>IF(N195="snížená",J195,0)</f>
        <v>0</v>
      </c>
      <c r="BG195" s="249">
        <f>IF(N195="zákl. přenesená",J195,0)</f>
        <v>0</v>
      </c>
      <c r="BH195" s="249">
        <f>IF(N195="sníž. přenesená",J195,0)</f>
        <v>0</v>
      </c>
      <c r="BI195" s="249">
        <f>IF(N195="nulová",J195,0)</f>
        <v>0</v>
      </c>
      <c r="BJ195" s="17" t="s">
        <v>88</v>
      </c>
      <c r="BK195" s="249">
        <f>ROUND(I195*H195,2)</f>
        <v>0</v>
      </c>
      <c r="BL195" s="17" t="s">
        <v>135</v>
      </c>
      <c r="BM195" s="248" t="s">
        <v>259</v>
      </c>
    </row>
    <row r="196" spans="1:47" s="2" customFormat="1" ht="12">
      <c r="A196" s="38"/>
      <c r="B196" s="39"/>
      <c r="C196" s="40"/>
      <c r="D196" s="250" t="s">
        <v>137</v>
      </c>
      <c r="E196" s="40"/>
      <c r="F196" s="251" t="s">
        <v>260</v>
      </c>
      <c r="G196" s="40"/>
      <c r="H196" s="40"/>
      <c r="I196" s="144"/>
      <c r="J196" s="40"/>
      <c r="K196" s="40"/>
      <c r="L196" s="44"/>
      <c r="M196" s="252"/>
      <c r="N196" s="253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137</v>
      </c>
      <c r="AU196" s="17" t="s">
        <v>90</v>
      </c>
    </row>
    <row r="197" spans="1:63" s="12" customFormat="1" ht="22.8" customHeight="1">
      <c r="A197" s="12"/>
      <c r="B197" s="220"/>
      <c r="C197" s="221"/>
      <c r="D197" s="222" t="s">
        <v>79</v>
      </c>
      <c r="E197" s="234" t="s">
        <v>261</v>
      </c>
      <c r="F197" s="234" t="s">
        <v>262</v>
      </c>
      <c r="G197" s="221"/>
      <c r="H197" s="221"/>
      <c r="I197" s="224"/>
      <c r="J197" s="235">
        <f>BK197</f>
        <v>0</v>
      </c>
      <c r="K197" s="221"/>
      <c r="L197" s="226"/>
      <c r="M197" s="227"/>
      <c r="N197" s="228"/>
      <c r="O197" s="228"/>
      <c r="P197" s="229">
        <f>SUM(P198:P201)</f>
        <v>0</v>
      </c>
      <c r="Q197" s="228"/>
      <c r="R197" s="229">
        <f>SUM(R198:R201)</f>
        <v>0</v>
      </c>
      <c r="S197" s="228"/>
      <c r="T197" s="230">
        <f>SUM(T198:T201)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31" t="s">
        <v>88</v>
      </c>
      <c r="AT197" s="232" t="s">
        <v>79</v>
      </c>
      <c r="AU197" s="232" t="s">
        <v>88</v>
      </c>
      <c r="AY197" s="231" t="s">
        <v>129</v>
      </c>
      <c r="BK197" s="233">
        <f>SUM(BK198:BK201)</f>
        <v>0</v>
      </c>
    </row>
    <row r="198" spans="1:65" s="2" customFormat="1" ht="24" customHeight="1">
      <c r="A198" s="38"/>
      <c r="B198" s="39"/>
      <c r="C198" s="236" t="s">
        <v>263</v>
      </c>
      <c r="D198" s="236" t="s">
        <v>131</v>
      </c>
      <c r="E198" s="237" t="s">
        <v>264</v>
      </c>
      <c r="F198" s="238" t="s">
        <v>265</v>
      </c>
      <c r="G198" s="239" t="s">
        <v>266</v>
      </c>
      <c r="H198" s="240">
        <v>365.126</v>
      </c>
      <c r="I198" s="241"/>
      <c r="J198" s="242">
        <f>ROUND(I198*H198,2)</f>
        <v>0</v>
      </c>
      <c r="K198" s="243"/>
      <c r="L198" s="44"/>
      <c r="M198" s="244" t="s">
        <v>1</v>
      </c>
      <c r="N198" s="245" t="s">
        <v>45</v>
      </c>
      <c r="O198" s="91"/>
      <c r="P198" s="246">
        <f>O198*H198</f>
        <v>0</v>
      </c>
      <c r="Q198" s="246">
        <v>0</v>
      </c>
      <c r="R198" s="246">
        <f>Q198*H198</f>
        <v>0</v>
      </c>
      <c r="S198" s="246">
        <v>0</v>
      </c>
      <c r="T198" s="247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48" t="s">
        <v>135</v>
      </c>
      <c r="AT198" s="248" t="s">
        <v>131</v>
      </c>
      <c r="AU198" s="248" t="s">
        <v>90</v>
      </c>
      <c r="AY198" s="17" t="s">
        <v>129</v>
      </c>
      <c r="BE198" s="249">
        <f>IF(N198="základní",J198,0)</f>
        <v>0</v>
      </c>
      <c r="BF198" s="249">
        <f>IF(N198="snížená",J198,0)</f>
        <v>0</v>
      </c>
      <c r="BG198" s="249">
        <f>IF(N198="zákl. přenesená",J198,0)</f>
        <v>0</v>
      </c>
      <c r="BH198" s="249">
        <f>IF(N198="sníž. přenesená",J198,0)</f>
        <v>0</v>
      </c>
      <c r="BI198" s="249">
        <f>IF(N198="nulová",J198,0)</f>
        <v>0</v>
      </c>
      <c r="BJ198" s="17" t="s">
        <v>88</v>
      </c>
      <c r="BK198" s="249">
        <f>ROUND(I198*H198,2)</f>
        <v>0</v>
      </c>
      <c r="BL198" s="17" t="s">
        <v>135</v>
      </c>
      <c r="BM198" s="248" t="s">
        <v>267</v>
      </c>
    </row>
    <row r="199" spans="1:47" s="2" customFormat="1" ht="12">
      <c r="A199" s="38"/>
      <c r="B199" s="39"/>
      <c r="C199" s="40"/>
      <c r="D199" s="250" t="s">
        <v>137</v>
      </c>
      <c r="E199" s="40"/>
      <c r="F199" s="251" t="s">
        <v>268</v>
      </c>
      <c r="G199" s="40"/>
      <c r="H199" s="40"/>
      <c r="I199" s="144"/>
      <c r="J199" s="40"/>
      <c r="K199" s="40"/>
      <c r="L199" s="44"/>
      <c r="M199" s="252"/>
      <c r="N199" s="253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137</v>
      </c>
      <c r="AU199" s="17" t="s">
        <v>90</v>
      </c>
    </row>
    <row r="200" spans="1:65" s="2" customFormat="1" ht="16.5" customHeight="1">
      <c r="A200" s="38"/>
      <c r="B200" s="39"/>
      <c r="C200" s="236" t="s">
        <v>269</v>
      </c>
      <c r="D200" s="236" t="s">
        <v>131</v>
      </c>
      <c r="E200" s="237" t="s">
        <v>270</v>
      </c>
      <c r="F200" s="238" t="s">
        <v>271</v>
      </c>
      <c r="G200" s="239" t="s">
        <v>266</v>
      </c>
      <c r="H200" s="240">
        <v>365.126</v>
      </c>
      <c r="I200" s="241"/>
      <c r="J200" s="242">
        <f>ROUND(I200*H200,2)</f>
        <v>0</v>
      </c>
      <c r="K200" s="243"/>
      <c r="L200" s="44"/>
      <c r="M200" s="244" t="s">
        <v>1</v>
      </c>
      <c r="N200" s="245" t="s">
        <v>45</v>
      </c>
      <c r="O200" s="91"/>
      <c r="P200" s="246">
        <f>O200*H200</f>
        <v>0</v>
      </c>
      <c r="Q200" s="246">
        <v>0</v>
      </c>
      <c r="R200" s="246">
        <f>Q200*H200</f>
        <v>0</v>
      </c>
      <c r="S200" s="246">
        <v>0</v>
      </c>
      <c r="T200" s="247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48" t="s">
        <v>135</v>
      </c>
      <c r="AT200" s="248" t="s">
        <v>131</v>
      </c>
      <c r="AU200" s="248" t="s">
        <v>90</v>
      </c>
      <c r="AY200" s="17" t="s">
        <v>129</v>
      </c>
      <c r="BE200" s="249">
        <f>IF(N200="základní",J200,0)</f>
        <v>0</v>
      </c>
      <c r="BF200" s="249">
        <f>IF(N200="snížená",J200,0)</f>
        <v>0</v>
      </c>
      <c r="BG200" s="249">
        <f>IF(N200="zákl. přenesená",J200,0)</f>
        <v>0</v>
      </c>
      <c r="BH200" s="249">
        <f>IF(N200="sníž. přenesená",J200,0)</f>
        <v>0</v>
      </c>
      <c r="BI200" s="249">
        <f>IF(N200="nulová",J200,0)</f>
        <v>0</v>
      </c>
      <c r="BJ200" s="17" t="s">
        <v>88</v>
      </c>
      <c r="BK200" s="249">
        <f>ROUND(I200*H200,2)</f>
        <v>0</v>
      </c>
      <c r="BL200" s="17" t="s">
        <v>135</v>
      </c>
      <c r="BM200" s="248" t="s">
        <v>272</v>
      </c>
    </row>
    <row r="201" spans="1:47" s="2" customFormat="1" ht="12">
      <c r="A201" s="38"/>
      <c r="B201" s="39"/>
      <c r="C201" s="40"/>
      <c r="D201" s="250" t="s">
        <v>137</v>
      </c>
      <c r="E201" s="40"/>
      <c r="F201" s="251" t="s">
        <v>273</v>
      </c>
      <c r="G201" s="40"/>
      <c r="H201" s="40"/>
      <c r="I201" s="144"/>
      <c r="J201" s="40"/>
      <c r="K201" s="40"/>
      <c r="L201" s="44"/>
      <c r="M201" s="252"/>
      <c r="N201" s="253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137</v>
      </c>
      <c r="AU201" s="17" t="s">
        <v>90</v>
      </c>
    </row>
    <row r="202" spans="1:63" s="12" customFormat="1" ht="25.9" customHeight="1">
      <c r="A202" s="12"/>
      <c r="B202" s="220"/>
      <c r="C202" s="221"/>
      <c r="D202" s="222" t="s">
        <v>79</v>
      </c>
      <c r="E202" s="223" t="s">
        <v>168</v>
      </c>
      <c r="F202" s="223" t="s">
        <v>274</v>
      </c>
      <c r="G202" s="221"/>
      <c r="H202" s="221"/>
      <c r="I202" s="224"/>
      <c r="J202" s="225">
        <f>BK202</f>
        <v>0</v>
      </c>
      <c r="K202" s="221"/>
      <c r="L202" s="226"/>
      <c r="M202" s="227"/>
      <c r="N202" s="228"/>
      <c r="O202" s="228"/>
      <c r="P202" s="229">
        <f>P203</f>
        <v>0</v>
      </c>
      <c r="Q202" s="228"/>
      <c r="R202" s="229">
        <f>R203</f>
        <v>0</v>
      </c>
      <c r="S202" s="228"/>
      <c r="T202" s="230">
        <f>T203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31" t="s">
        <v>147</v>
      </c>
      <c r="AT202" s="232" t="s">
        <v>79</v>
      </c>
      <c r="AU202" s="232" t="s">
        <v>80</v>
      </c>
      <c r="AY202" s="231" t="s">
        <v>129</v>
      </c>
      <c r="BK202" s="233">
        <f>BK203</f>
        <v>0</v>
      </c>
    </row>
    <row r="203" spans="1:63" s="12" customFormat="1" ht="22.8" customHeight="1">
      <c r="A203" s="12"/>
      <c r="B203" s="220"/>
      <c r="C203" s="221"/>
      <c r="D203" s="222" t="s">
        <v>79</v>
      </c>
      <c r="E203" s="234" t="s">
        <v>275</v>
      </c>
      <c r="F203" s="234" t="s">
        <v>276</v>
      </c>
      <c r="G203" s="221"/>
      <c r="H203" s="221"/>
      <c r="I203" s="224"/>
      <c r="J203" s="235">
        <f>BK203</f>
        <v>0</v>
      </c>
      <c r="K203" s="221"/>
      <c r="L203" s="226"/>
      <c r="M203" s="227"/>
      <c r="N203" s="228"/>
      <c r="O203" s="228"/>
      <c r="P203" s="229">
        <f>SUM(P204:P207)</f>
        <v>0</v>
      </c>
      <c r="Q203" s="228"/>
      <c r="R203" s="229">
        <f>SUM(R204:R207)</f>
        <v>0</v>
      </c>
      <c r="S203" s="228"/>
      <c r="T203" s="230">
        <f>SUM(T204:T207)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31" t="s">
        <v>147</v>
      </c>
      <c r="AT203" s="232" t="s">
        <v>79</v>
      </c>
      <c r="AU203" s="232" t="s">
        <v>88</v>
      </c>
      <c r="AY203" s="231" t="s">
        <v>129</v>
      </c>
      <c r="BK203" s="233">
        <f>SUM(BK204:BK207)</f>
        <v>0</v>
      </c>
    </row>
    <row r="204" spans="1:65" s="2" customFormat="1" ht="16.5" customHeight="1">
      <c r="A204" s="38"/>
      <c r="B204" s="39"/>
      <c r="C204" s="236" t="s">
        <v>7</v>
      </c>
      <c r="D204" s="236" t="s">
        <v>131</v>
      </c>
      <c r="E204" s="237" t="s">
        <v>277</v>
      </c>
      <c r="F204" s="238" t="s">
        <v>278</v>
      </c>
      <c r="G204" s="239" t="s">
        <v>279</v>
      </c>
      <c r="H204" s="240">
        <v>5</v>
      </c>
      <c r="I204" s="241"/>
      <c r="J204" s="242">
        <f>ROUND(I204*H204,2)</f>
        <v>0</v>
      </c>
      <c r="K204" s="243"/>
      <c r="L204" s="44"/>
      <c r="M204" s="244" t="s">
        <v>1</v>
      </c>
      <c r="N204" s="245" t="s">
        <v>45</v>
      </c>
      <c r="O204" s="91"/>
      <c r="P204" s="246">
        <f>O204*H204</f>
        <v>0</v>
      </c>
      <c r="Q204" s="246">
        <v>0</v>
      </c>
      <c r="R204" s="246">
        <f>Q204*H204</f>
        <v>0</v>
      </c>
      <c r="S204" s="246">
        <v>0</v>
      </c>
      <c r="T204" s="247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48" t="s">
        <v>280</v>
      </c>
      <c r="AT204" s="248" t="s">
        <v>131</v>
      </c>
      <c r="AU204" s="248" t="s">
        <v>90</v>
      </c>
      <c r="AY204" s="17" t="s">
        <v>129</v>
      </c>
      <c r="BE204" s="249">
        <f>IF(N204="základní",J204,0)</f>
        <v>0</v>
      </c>
      <c r="BF204" s="249">
        <f>IF(N204="snížená",J204,0)</f>
        <v>0</v>
      </c>
      <c r="BG204" s="249">
        <f>IF(N204="zákl. přenesená",J204,0)</f>
        <v>0</v>
      </c>
      <c r="BH204" s="249">
        <f>IF(N204="sníž. přenesená",J204,0)</f>
        <v>0</v>
      </c>
      <c r="BI204" s="249">
        <f>IF(N204="nulová",J204,0)</f>
        <v>0</v>
      </c>
      <c r="BJ204" s="17" t="s">
        <v>88</v>
      </c>
      <c r="BK204" s="249">
        <f>ROUND(I204*H204,2)</f>
        <v>0</v>
      </c>
      <c r="BL204" s="17" t="s">
        <v>280</v>
      </c>
      <c r="BM204" s="248" t="s">
        <v>281</v>
      </c>
    </row>
    <row r="205" spans="1:47" s="2" customFormat="1" ht="12">
      <c r="A205" s="38"/>
      <c r="B205" s="39"/>
      <c r="C205" s="40"/>
      <c r="D205" s="250" t="s">
        <v>195</v>
      </c>
      <c r="E205" s="40"/>
      <c r="F205" s="297" t="s">
        <v>282</v>
      </c>
      <c r="G205" s="40"/>
      <c r="H205" s="40"/>
      <c r="I205" s="144"/>
      <c r="J205" s="40"/>
      <c r="K205" s="40"/>
      <c r="L205" s="44"/>
      <c r="M205" s="252"/>
      <c r="N205" s="253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195</v>
      </c>
      <c r="AU205" s="17" t="s">
        <v>90</v>
      </c>
    </row>
    <row r="206" spans="1:51" s="14" customFormat="1" ht="12">
      <c r="A206" s="14"/>
      <c r="B206" s="264"/>
      <c r="C206" s="265"/>
      <c r="D206" s="250" t="s">
        <v>139</v>
      </c>
      <c r="E206" s="266" t="s">
        <v>1</v>
      </c>
      <c r="F206" s="267" t="s">
        <v>283</v>
      </c>
      <c r="G206" s="265"/>
      <c r="H206" s="268">
        <v>5</v>
      </c>
      <c r="I206" s="269"/>
      <c r="J206" s="265"/>
      <c r="K206" s="265"/>
      <c r="L206" s="270"/>
      <c r="M206" s="271"/>
      <c r="N206" s="272"/>
      <c r="O206" s="272"/>
      <c r="P206" s="272"/>
      <c r="Q206" s="272"/>
      <c r="R206" s="272"/>
      <c r="S206" s="272"/>
      <c r="T206" s="273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74" t="s">
        <v>139</v>
      </c>
      <c r="AU206" s="274" t="s">
        <v>90</v>
      </c>
      <c r="AV206" s="14" t="s">
        <v>90</v>
      </c>
      <c r="AW206" s="14" t="s">
        <v>36</v>
      </c>
      <c r="AX206" s="14" t="s">
        <v>88</v>
      </c>
      <c r="AY206" s="274" t="s">
        <v>129</v>
      </c>
    </row>
    <row r="207" spans="1:51" s="13" customFormat="1" ht="12">
      <c r="A207" s="13"/>
      <c r="B207" s="254"/>
      <c r="C207" s="255"/>
      <c r="D207" s="250" t="s">
        <v>139</v>
      </c>
      <c r="E207" s="256" t="s">
        <v>1</v>
      </c>
      <c r="F207" s="257" t="s">
        <v>284</v>
      </c>
      <c r="G207" s="255"/>
      <c r="H207" s="256" t="s">
        <v>1</v>
      </c>
      <c r="I207" s="258"/>
      <c r="J207" s="255"/>
      <c r="K207" s="255"/>
      <c r="L207" s="259"/>
      <c r="M207" s="298"/>
      <c r="N207" s="299"/>
      <c r="O207" s="299"/>
      <c r="P207" s="299"/>
      <c r="Q207" s="299"/>
      <c r="R207" s="299"/>
      <c r="S207" s="299"/>
      <c r="T207" s="30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63" t="s">
        <v>139</v>
      </c>
      <c r="AU207" s="263" t="s">
        <v>90</v>
      </c>
      <c r="AV207" s="13" t="s">
        <v>88</v>
      </c>
      <c r="AW207" s="13" t="s">
        <v>36</v>
      </c>
      <c r="AX207" s="13" t="s">
        <v>80</v>
      </c>
      <c r="AY207" s="263" t="s">
        <v>129</v>
      </c>
    </row>
    <row r="208" spans="1:31" s="2" customFormat="1" ht="6.95" customHeight="1">
      <c r="A208" s="38"/>
      <c r="B208" s="66"/>
      <c r="C208" s="67"/>
      <c r="D208" s="67"/>
      <c r="E208" s="67"/>
      <c r="F208" s="67"/>
      <c r="G208" s="67"/>
      <c r="H208" s="67"/>
      <c r="I208" s="183"/>
      <c r="J208" s="67"/>
      <c r="K208" s="67"/>
      <c r="L208" s="44"/>
      <c r="M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</row>
  </sheetData>
  <sheetProtection password="CC35" sheet="1" objects="1" scenarios="1" formatColumns="0" formatRows="0" autoFilter="0"/>
  <autoFilter ref="C121:K207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93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90</v>
      </c>
    </row>
    <row r="4" spans="2:46" s="1" customFormat="1" ht="24.95" customHeight="1">
      <c r="B4" s="20"/>
      <c r="D4" s="140" t="s">
        <v>100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Revitalizace Račanského rybníka (ř.km 1,115 – 1,202)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101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285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11. 6. 2019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tr">
        <f>IF('Rekapitulace stavby'!AN10="","",'Rekapitulace stavby'!AN10)</f>
        <v>00274101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tr">
        <f>IF('Rekapitulace stavby'!E11="","",'Rekapitulace stavby'!E11)</f>
        <v>Město Přelouč</v>
      </c>
      <c r="F15" s="38"/>
      <c r="G15" s="38"/>
      <c r="H15" s="38"/>
      <c r="I15" s="147" t="s">
        <v>28</v>
      </c>
      <c r="J15" s="146" t="str">
        <f>IF('Rekapitulace stavby'!AN11="","",'Rekapitulace stavby'!AN11)</f>
        <v>CZ00274101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30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32</v>
      </c>
      <c r="E20" s="38"/>
      <c r="F20" s="38"/>
      <c r="G20" s="38"/>
      <c r="H20" s="38"/>
      <c r="I20" s="147" t="s">
        <v>25</v>
      </c>
      <c r="J20" s="146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286</v>
      </c>
      <c r="F21" s="38"/>
      <c r="G21" s="38"/>
      <c r="H21" s="38"/>
      <c r="I21" s="147" t="s">
        <v>28</v>
      </c>
      <c r="J21" s="146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37</v>
      </c>
      <c r="E23" s="38"/>
      <c r="F23" s="38"/>
      <c r="G23" s="38"/>
      <c r="H23" s="38"/>
      <c r="I23" s="147" t="s">
        <v>25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38</v>
      </c>
      <c r="F24" s="38"/>
      <c r="G24" s="38"/>
      <c r="H24" s="38"/>
      <c r="I24" s="147" t="s">
        <v>28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39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40</v>
      </c>
      <c r="E30" s="38"/>
      <c r="F30" s="38"/>
      <c r="G30" s="38"/>
      <c r="H30" s="38"/>
      <c r="I30" s="144"/>
      <c r="J30" s="157">
        <f>ROUND(J127,2)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42</v>
      </c>
      <c r="G32" s="38"/>
      <c r="H32" s="38"/>
      <c r="I32" s="159" t="s">
        <v>41</v>
      </c>
      <c r="J32" s="158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44</v>
      </c>
      <c r="E33" s="142" t="s">
        <v>45</v>
      </c>
      <c r="F33" s="161">
        <f>ROUND((SUM(BE127:BE265)),2)</f>
        <v>0</v>
      </c>
      <c r="G33" s="38"/>
      <c r="H33" s="38"/>
      <c r="I33" s="162">
        <v>0.21</v>
      </c>
      <c r="J33" s="161">
        <f>ROUND(((SUM(BE127:BE265))*I33),2)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46</v>
      </c>
      <c r="F34" s="161">
        <f>ROUND((SUM(BF127:BF265)),2)</f>
        <v>0</v>
      </c>
      <c r="G34" s="38"/>
      <c r="H34" s="38"/>
      <c r="I34" s="162">
        <v>0.15</v>
      </c>
      <c r="J34" s="161">
        <f>ROUND(((SUM(BF127:BF265))*I34),2)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47</v>
      </c>
      <c r="F35" s="161">
        <f>ROUND((SUM(BG127:BG265)),2)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48</v>
      </c>
      <c r="F36" s="161">
        <f>ROUND((SUM(BH127:BH265)),2)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49</v>
      </c>
      <c r="F37" s="161">
        <f>ROUND((SUM(BI127:BI265)),2)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50</v>
      </c>
      <c r="E39" s="165"/>
      <c r="F39" s="165"/>
      <c r="G39" s="166" t="s">
        <v>51</v>
      </c>
      <c r="H39" s="167" t="s">
        <v>52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53</v>
      </c>
      <c r="E50" s="172"/>
      <c r="F50" s="172"/>
      <c r="G50" s="171" t="s">
        <v>54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55</v>
      </c>
      <c r="E61" s="175"/>
      <c r="F61" s="176" t="s">
        <v>56</v>
      </c>
      <c r="G61" s="174" t="s">
        <v>55</v>
      </c>
      <c r="H61" s="175"/>
      <c r="I61" s="177"/>
      <c r="J61" s="178" t="s">
        <v>56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57</v>
      </c>
      <c r="E65" s="179"/>
      <c r="F65" s="179"/>
      <c r="G65" s="171" t="s">
        <v>58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55</v>
      </c>
      <c r="E76" s="175"/>
      <c r="F76" s="176" t="s">
        <v>56</v>
      </c>
      <c r="G76" s="174" t="s">
        <v>55</v>
      </c>
      <c r="H76" s="175"/>
      <c r="I76" s="177"/>
      <c r="J76" s="178" t="s">
        <v>56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103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Revitalizace Račanského rybníka (ř.km 1,115 – 1,202)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101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3.2 - Výstavba oprava a demolice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Přelouč</v>
      </c>
      <c r="G89" s="40"/>
      <c r="H89" s="40"/>
      <c r="I89" s="147" t="s">
        <v>22</v>
      </c>
      <c r="J89" s="79" t="str">
        <f>IF(J12="","",J12)</f>
        <v>11. 6. 2019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3.05" customHeight="1">
      <c r="A91" s="38"/>
      <c r="B91" s="39"/>
      <c r="C91" s="32" t="s">
        <v>24</v>
      </c>
      <c r="D91" s="40"/>
      <c r="E91" s="40"/>
      <c r="F91" s="27" t="str">
        <f>E15</f>
        <v>Město Přelouč</v>
      </c>
      <c r="G91" s="40"/>
      <c r="H91" s="40"/>
      <c r="I91" s="147" t="s">
        <v>32</v>
      </c>
      <c r="J91" s="36" t="str">
        <f>E21</f>
        <v>Vodohospodářský rzovoj a výstavba, a.s.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7.9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147" t="s">
        <v>37</v>
      </c>
      <c r="J92" s="36" t="str">
        <f>E24</f>
        <v>Ing. Dvořák Vítězslav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104</v>
      </c>
      <c r="D94" s="189"/>
      <c r="E94" s="189"/>
      <c r="F94" s="189"/>
      <c r="G94" s="189"/>
      <c r="H94" s="189"/>
      <c r="I94" s="190"/>
      <c r="J94" s="191" t="s">
        <v>105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106</v>
      </c>
      <c r="D96" s="40"/>
      <c r="E96" s="40"/>
      <c r="F96" s="40"/>
      <c r="G96" s="40"/>
      <c r="H96" s="40"/>
      <c r="I96" s="144"/>
      <c r="J96" s="110">
        <f>J127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107</v>
      </c>
    </row>
    <row r="97" spans="1:31" s="9" customFormat="1" ht="24.95" customHeight="1">
      <c r="A97" s="9"/>
      <c r="B97" s="193"/>
      <c r="C97" s="194"/>
      <c r="D97" s="195" t="s">
        <v>108</v>
      </c>
      <c r="E97" s="196"/>
      <c r="F97" s="196"/>
      <c r="G97" s="196"/>
      <c r="H97" s="196"/>
      <c r="I97" s="197"/>
      <c r="J97" s="198">
        <f>J128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109</v>
      </c>
      <c r="E98" s="203"/>
      <c r="F98" s="203"/>
      <c r="G98" s="203"/>
      <c r="H98" s="203"/>
      <c r="I98" s="204"/>
      <c r="J98" s="205">
        <f>J129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287</v>
      </c>
      <c r="E99" s="203"/>
      <c r="F99" s="203"/>
      <c r="G99" s="203"/>
      <c r="H99" s="203"/>
      <c r="I99" s="204"/>
      <c r="J99" s="205">
        <f>J160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288</v>
      </c>
      <c r="E100" s="203"/>
      <c r="F100" s="203"/>
      <c r="G100" s="203"/>
      <c r="H100" s="203"/>
      <c r="I100" s="204"/>
      <c r="J100" s="205">
        <f>J165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200"/>
      <c r="C101" s="201"/>
      <c r="D101" s="202" t="s">
        <v>110</v>
      </c>
      <c r="E101" s="203"/>
      <c r="F101" s="203"/>
      <c r="G101" s="203"/>
      <c r="H101" s="203"/>
      <c r="I101" s="204"/>
      <c r="J101" s="205">
        <f>J179</f>
        <v>0</v>
      </c>
      <c r="K101" s="201"/>
      <c r="L101" s="20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200"/>
      <c r="C102" s="201"/>
      <c r="D102" s="202" t="s">
        <v>289</v>
      </c>
      <c r="E102" s="203"/>
      <c r="F102" s="203"/>
      <c r="G102" s="203"/>
      <c r="H102" s="203"/>
      <c r="I102" s="204"/>
      <c r="J102" s="205">
        <f>J231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200"/>
      <c r="C103" s="201"/>
      <c r="D103" s="202" t="s">
        <v>290</v>
      </c>
      <c r="E103" s="203"/>
      <c r="F103" s="203"/>
      <c r="G103" s="203"/>
      <c r="H103" s="203"/>
      <c r="I103" s="204"/>
      <c r="J103" s="205">
        <f>J238</f>
        <v>0</v>
      </c>
      <c r="K103" s="201"/>
      <c r="L103" s="20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200"/>
      <c r="C104" s="201"/>
      <c r="D104" s="202" t="s">
        <v>111</v>
      </c>
      <c r="E104" s="203"/>
      <c r="F104" s="203"/>
      <c r="G104" s="203"/>
      <c r="H104" s="203"/>
      <c r="I104" s="204"/>
      <c r="J104" s="205">
        <f>J254</f>
        <v>0</v>
      </c>
      <c r="K104" s="201"/>
      <c r="L104" s="20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9" customFormat="1" ht="24.95" customHeight="1">
      <c r="A105" s="9"/>
      <c r="B105" s="193"/>
      <c r="C105" s="194"/>
      <c r="D105" s="195" t="s">
        <v>291</v>
      </c>
      <c r="E105" s="196"/>
      <c r="F105" s="196"/>
      <c r="G105" s="196"/>
      <c r="H105" s="196"/>
      <c r="I105" s="197"/>
      <c r="J105" s="198">
        <f>J259</f>
        <v>0</v>
      </c>
      <c r="K105" s="194"/>
      <c r="L105" s="19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pans="1:31" s="9" customFormat="1" ht="24.95" customHeight="1">
      <c r="A106" s="9"/>
      <c r="B106" s="193"/>
      <c r="C106" s="194"/>
      <c r="D106" s="195" t="s">
        <v>292</v>
      </c>
      <c r="E106" s="196"/>
      <c r="F106" s="196"/>
      <c r="G106" s="196"/>
      <c r="H106" s="196"/>
      <c r="I106" s="197"/>
      <c r="J106" s="198">
        <f>J260</f>
        <v>0</v>
      </c>
      <c r="K106" s="194"/>
      <c r="L106" s="19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200"/>
      <c r="C107" s="201"/>
      <c r="D107" s="202" t="s">
        <v>293</v>
      </c>
      <c r="E107" s="203"/>
      <c r="F107" s="203"/>
      <c r="G107" s="203"/>
      <c r="H107" s="203"/>
      <c r="I107" s="204"/>
      <c r="J107" s="205">
        <f>J261</f>
        <v>0</v>
      </c>
      <c r="K107" s="201"/>
      <c r="L107" s="20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8"/>
      <c r="B108" s="39"/>
      <c r="C108" s="40"/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66"/>
      <c r="C109" s="67"/>
      <c r="D109" s="67"/>
      <c r="E109" s="67"/>
      <c r="F109" s="67"/>
      <c r="G109" s="67"/>
      <c r="H109" s="67"/>
      <c r="I109" s="183"/>
      <c r="J109" s="67"/>
      <c r="K109" s="67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3" spans="1:31" s="2" customFormat="1" ht="6.95" customHeight="1">
      <c r="A113" s="38"/>
      <c r="B113" s="68"/>
      <c r="C113" s="69"/>
      <c r="D113" s="69"/>
      <c r="E113" s="69"/>
      <c r="F113" s="69"/>
      <c r="G113" s="69"/>
      <c r="H113" s="69"/>
      <c r="I113" s="186"/>
      <c r="J113" s="69"/>
      <c r="K113" s="69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4.95" customHeight="1">
      <c r="A114" s="38"/>
      <c r="B114" s="39"/>
      <c r="C114" s="23" t="s">
        <v>114</v>
      </c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16</v>
      </c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6.5" customHeight="1">
      <c r="A117" s="38"/>
      <c r="B117" s="39"/>
      <c r="C117" s="40"/>
      <c r="D117" s="40"/>
      <c r="E117" s="187" t="str">
        <f>E7</f>
        <v>Revitalizace Račanského rybníka (ř.km 1,115 – 1,202)</v>
      </c>
      <c r="F117" s="32"/>
      <c r="G117" s="32"/>
      <c r="H117" s="32"/>
      <c r="I117" s="144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101</v>
      </c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6.5" customHeight="1">
      <c r="A119" s="38"/>
      <c r="B119" s="39"/>
      <c r="C119" s="40"/>
      <c r="D119" s="40"/>
      <c r="E119" s="76" t="str">
        <f>E9</f>
        <v>SO 3.2 - Výstavba oprava a demolice</v>
      </c>
      <c r="F119" s="40"/>
      <c r="G119" s="40"/>
      <c r="H119" s="40"/>
      <c r="I119" s="144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144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F12</f>
        <v>Přelouč</v>
      </c>
      <c r="G121" s="40"/>
      <c r="H121" s="40"/>
      <c r="I121" s="147" t="s">
        <v>22</v>
      </c>
      <c r="J121" s="79" t="str">
        <f>IF(J12="","",J12)</f>
        <v>11. 6. 2019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144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43.05" customHeight="1">
      <c r="A123" s="38"/>
      <c r="B123" s="39"/>
      <c r="C123" s="32" t="s">
        <v>24</v>
      </c>
      <c r="D123" s="40"/>
      <c r="E123" s="40"/>
      <c r="F123" s="27" t="str">
        <f>E15</f>
        <v>Město Přelouč</v>
      </c>
      <c r="G123" s="40"/>
      <c r="H123" s="40"/>
      <c r="I123" s="147" t="s">
        <v>32</v>
      </c>
      <c r="J123" s="36" t="str">
        <f>E21</f>
        <v>Vodohospodářský rzovoj a výstavba, a.s.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7.9" customHeight="1">
      <c r="A124" s="38"/>
      <c r="B124" s="39"/>
      <c r="C124" s="32" t="s">
        <v>30</v>
      </c>
      <c r="D124" s="40"/>
      <c r="E124" s="40"/>
      <c r="F124" s="27" t="str">
        <f>IF(E18="","",E18)</f>
        <v>Vyplň údaj</v>
      </c>
      <c r="G124" s="40"/>
      <c r="H124" s="40"/>
      <c r="I124" s="147" t="s">
        <v>37</v>
      </c>
      <c r="J124" s="36" t="str">
        <f>E24</f>
        <v>Ing. Dvořák Vítězslav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144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207"/>
      <c r="B126" s="208"/>
      <c r="C126" s="209" t="s">
        <v>115</v>
      </c>
      <c r="D126" s="210" t="s">
        <v>65</v>
      </c>
      <c r="E126" s="210" t="s">
        <v>61</v>
      </c>
      <c r="F126" s="210" t="s">
        <v>62</v>
      </c>
      <c r="G126" s="210" t="s">
        <v>116</v>
      </c>
      <c r="H126" s="210" t="s">
        <v>117</v>
      </c>
      <c r="I126" s="211" t="s">
        <v>118</v>
      </c>
      <c r="J126" s="212" t="s">
        <v>105</v>
      </c>
      <c r="K126" s="213" t="s">
        <v>119</v>
      </c>
      <c r="L126" s="214"/>
      <c r="M126" s="100" t="s">
        <v>1</v>
      </c>
      <c r="N126" s="101" t="s">
        <v>44</v>
      </c>
      <c r="O126" s="101" t="s">
        <v>120</v>
      </c>
      <c r="P126" s="101" t="s">
        <v>121</v>
      </c>
      <c r="Q126" s="101" t="s">
        <v>122</v>
      </c>
      <c r="R126" s="101" t="s">
        <v>123</v>
      </c>
      <c r="S126" s="101" t="s">
        <v>124</v>
      </c>
      <c r="T126" s="102" t="s">
        <v>125</v>
      </c>
      <c r="U126" s="207"/>
      <c r="V126" s="207"/>
      <c r="W126" s="207"/>
      <c r="X126" s="207"/>
      <c r="Y126" s="207"/>
      <c r="Z126" s="207"/>
      <c r="AA126" s="207"/>
      <c r="AB126" s="207"/>
      <c r="AC126" s="207"/>
      <c r="AD126" s="207"/>
      <c r="AE126" s="207"/>
    </row>
    <row r="127" spans="1:63" s="2" customFormat="1" ht="22.8" customHeight="1">
      <c r="A127" s="38"/>
      <c r="B127" s="39"/>
      <c r="C127" s="107" t="s">
        <v>126</v>
      </c>
      <c r="D127" s="40"/>
      <c r="E127" s="40"/>
      <c r="F127" s="40"/>
      <c r="G127" s="40"/>
      <c r="H127" s="40"/>
      <c r="I127" s="144"/>
      <c r="J127" s="215">
        <f>BK127</f>
        <v>0</v>
      </c>
      <c r="K127" s="40"/>
      <c r="L127" s="44"/>
      <c r="M127" s="103"/>
      <c r="N127" s="216"/>
      <c r="O127" s="104"/>
      <c r="P127" s="217">
        <f>P128+P259+P260</f>
        <v>0</v>
      </c>
      <c r="Q127" s="104"/>
      <c r="R127" s="217">
        <f>R128+R259+R260</f>
        <v>51.8773584</v>
      </c>
      <c r="S127" s="104"/>
      <c r="T127" s="218">
        <f>T128+T259+T260</f>
        <v>32.87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79</v>
      </c>
      <c r="AU127" s="17" t="s">
        <v>107</v>
      </c>
      <c r="BK127" s="219">
        <f>BK128+BK259+BK260</f>
        <v>0</v>
      </c>
    </row>
    <row r="128" spans="1:63" s="12" customFormat="1" ht="25.9" customHeight="1">
      <c r="A128" s="12"/>
      <c r="B128" s="220"/>
      <c r="C128" s="221"/>
      <c r="D128" s="222" t="s">
        <v>79</v>
      </c>
      <c r="E128" s="223" t="s">
        <v>127</v>
      </c>
      <c r="F128" s="223" t="s">
        <v>128</v>
      </c>
      <c r="G128" s="221"/>
      <c r="H128" s="221"/>
      <c r="I128" s="224"/>
      <c r="J128" s="225">
        <f>BK128</f>
        <v>0</v>
      </c>
      <c r="K128" s="221"/>
      <c r="L128" s="226"/>
      <c r="M128" s="227"/>
      <c r="N128" s="228"/>
      <c r="O128" s="228"/>
      <c r="P128" s="229">
        <f>P129+P160+P165+P179+P231+P238+P254</f>
        <v>0</v>
      </c>
      <c r="Q128" s="228"/>
      <c r="R128" s="229">
        <f>R129+R160+R165+R179+R231+R238+R254</f>
        <v>51.8773584</v>
      </c>
      <c r="S128" s="228"/>
      <c r="T128" s="230">
        <f>T129+T160+T165+T179+T231+T238+T254</f>
        <v>32.87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1" t="s">
        <v>88</v>
      </c>
      <c r="AT128" s="232" t="s">
        <v>79</v>
      </c>
      <c r="AU128" s="232" t="s">
        <v>80</v>
      </c>
      <c r="AY128" s="231" t="s">
        <v>129</v>
      </c>
      <c r="BK128" s="233">
        <f>BK129+BK160+BK165+BK179+BK231+BK238+BK254</f>
        <v>0</v>
      </c>
    </row>
    <row r="129" spans="1:63" s="12" customFormat="1" ht="22.8" customHeight="1">
      <c r="A129" s="12"/>
      <c r="B129" s="220"/>
      <c r="C129" s="221"/>
      <c r="D129" s="222" t="s">
        <v>79</v>
      </c>
      <c r="E129" s="234" t="s">
        <v>88</v>
      </c>
      <c r="F129" s="234" t="s">
        <v>130</v>
      </c>
      <c r="G129" s="221"/>
      <c r="H129" s="221"/>
      <c r="I129" s="224"/>
      <c r="J129" s="235">
        <f>BK129</f>
        <v>0</v>
      </c>
      <c r="K129" s="221"/>
      <c r="L129" s="226"/>
      <c r="M129" s="227"/>
      <c r="N129" s="228"/>
      <c r="O129" s="228"/>
      <c r="P129" s="229">
        <f>SUM(P130:P159)</f>
        <v>0</v>
      </c>
      <c r="Q129" s="228"/>
      <c r="R129" s="229">
        <f>SUM(R130:R159)</f>
        <v>0</v>
      </c>
      <c r="S129" s="228"/>
      <c r="T129" s="230">
        <f>SUM(T130:T159)</f>
        <v>30.174999999999997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1" t="s">
        <v>88</v>
      </c>
      <c r="AT129" s="232" t="s">
        <v>79</v>
      </c>
      <c r="AU129" s="232" t="s">
        <v>88</v>
      </c>
      <c r="AY129" s="231" t="s">
        <v>129</v>
      </c>
      <c r="BK129" s="233">
        <f>SUM(BK130:BK159)</f>
        <v>0</v>
      </c>
    </row>
    <row r="130" spans="1:65" s="2" customFormat="1" ht="16.5" customHeight="1">
      <c r="A130" s="38"/>
      <c r="B130" s="39"/>
      <c r="C130" s="236" t="s">
        <v>88</v>
      </c>
      <c r="D130" s="236" t="s">
        <v>131</v>
      </c>
      <c r="E130" s="237" t="s">
        <v>142</v>
      </c>
      <c r="F130" s="238" t="s">
        <v>143</v>
      </c>
      <c r="G130" s="239" t="s">
        <v>144</v>
      </c>
      <c r="H130" s="240">
        <v>85</v>
      </c>
      <c r="I130" s="241"/>
      <c r="J130" s="242">
        <f>ROUND(I130*H130,2)</f>
        <v>0</v>
      </c>
      <c r="K130" s="243"/>
      <c r="L130" s="44"/>
      <c r="M130" s="244" t="s">
        <v>1</v>
      </c>
      <c r="N130" s="245" t="s">
        <v>45</v>
      </c>
      <c r="O130" s="91"/>
      <c r="P130" s="246">
        <f>O130*H130</f>
        <v>0</v>
      </c>
      <c r="Q130" s="246">
        <v>0</v>
      </c>
      <c r="R130" s="246">
        <f>Q130*H130</f>
        <v>0</v>
      </c>
      <c r="S130" s="246">
        <v>0.355</v>
      </c>
      <c r="T130" s="247">
        <f>S130*H130</f>
        <v>30.174999999999997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8" t="s">
        <v>135</v>
      </c>
      <c r="AT130" s="248" t="s">
        <v>131</v>
      </c>
      <c r="AU130" s="248" t="s">
        <v>90</v>
      </c>
      <c r="AY130" s="17" t="s">
        <v>129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17" t="s">
        <v>88</v>
      </c>
      <c r="BK130" s="249">
        <f>ROUND(I130*H130,2)</f>
        <v>0</v>
      </c>
      <c r="BL130" s="17" t="s">
        <v>135</v>
      </c>
      <c r="BM130" s="248" t="s">
        <v>294</v>
      </c>
    </row>
    <row r="131" spans="1:47" s="2" customFormat="1" ht="12">
      <c r="A131" s="38"/>
      <c r="B131" s="39"/>
      <c r="C131" s="40"/>
      <c r="D131" s="250" t="s">
        <v>137</v>
      </c>
      <c r="E131" s="40"/>
      <c r="F131" s="251" t="s">
        <v>295</v>
      </c>
      <c r="G131" s="40"/>
      <c r="H131" s="40"/>
      <c r="I131" s="144"/>
      <c r="J131" s="40"/>
      <c r="K131" s="40"/>
      <c r="L131" s="44"/>
      <c r="M131" s="252"/>
      <c r="N131" s="253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137</v>
      </c>
      <c r="AU131" s="17" t="s">
        <v>90</v>
      </c>
    </row>
    <row r="132" spans="1:65" s="2" customFormat="1" ht="24" customHeight="1">
      <c r="A132" s="38"/>
      <c r="B132" s="39"/>
      <c r="C132" s="236" t="s">
        <v>90</v>
      </c>
      <c r="D132" s="236" t="s">
        <v>131</v>
      </c>
      <c r="E132" s="237" t="s">
        <v>210</v>
      </c>
      <c r="F132" s="238" t="s">
        <v>211</v>
      </c>
      <c r="G132" s="239" t="s">
        <v>150</v>
      </c>
      <c r="H132" s="240">
        <v>43.335</v>
      </c>
      <c r="I132" s="241"/>
      <c r="J132" s="242">
        <f>ROUND(I132*H132,2)</f>
        <v>0</v>
      </c>
      <c r="K132" s="243"/>
      <c r="L132" s="44"/>
      <c r="M132" s="244" t="s">
        <v>1</v>
      </c>
      <c r="N132" s="245" t="s">
        <v>45</v>
      </c>
      <c r="O132" s="91"/>
      <c r="P132" s="246">
        <f>O132*H132</f>
        <v>0</v>
      </c>
      <c r="Q132" s="246">
        <v>0</v>
      </c>
      <c r="R132" s="246">
        <f>Q132*H132</f>
        <v>0</v>
      </c>
      <c r="S132" s="246">
        <v>0</v>
      </c>
      <c r="T132" s="24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8" t="s">
        <v>135</v>
      </c>
      <c r="AT132" s="248" t="s">
        <v>131</v>
      </c>
      <c r="AU132" s="248" t="s">
        <v>90</v>
      </c>
      <c r="AY132" s="17" t="s">
        <v>129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17" t="s">
        <v>88</v>
      </c>
      <c r="BK132" s="249">
        <f>ROUND(I132*H132,2)</f>
        <v>0</v>
      </c>
      <c r="BL132" s="17" t="s">
        <v>135</v>
      </c>
      <c r="BM132" s="248" t="s">
        <v>296</v>
      </c>
    </row>
    <row r="133" spans="1:47" s="2" customFormat="1" ht="12">
      <c r="A133" s="38"/>
      <c r="B133" s="39"/>
      <c r="C133" s="40"/>
      <c r="D133" s="250" t="s">
        <v>137</v>
      </c>
      <c r="E133" s="40"/>
      <c r="F133" s="251" t="s">
        <v>213</v>
      </c>
      <c r="G133" s="40"/>
      <c r="H133" s="40"/>
      <c r="I133" s="144"/>
      <c r="J133" s="40"/>
      <c r="K133" s="40"/>
      <c r="L133" s="44"/>
      <c r="M133" s="252"/>
      <c r="N133" s="253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137</v>
      </c>
      <c r="AU133" s="17" t="s">
        <v>90</v>
      </c>
    </row>
    <row r="134" spans="1:51" s="14" customFormat="1" ht="12">
      <c r="A134" s="14"/>
      <c r="B134" s="264"/>
      <c r="C134" s="265"/>
      <c r="D134" s="250" t="s">
        <v>139</v>
      </c>
      <c r="E134" s="266" t="s">
        <v>1</v>
      </c>
      <c r="F134" s="267" t="s">
        <v>297</v>
      </c>
      <c r="G134" s="265"/>
      <c r="H134" s="268">
        <v>17</v>
      </c>
      <c r="I134" s="269"/>
      <c r="J134" s="265"/>
      <c r="K134" s="265"/>
      <c r="L134" s="270"/>
      <c r="M134" s="271"/>
      <c r="N134" s="272"/>
      <c r="O134" s="272"/>
      <c r="P134" s="272"/>
      <c r="Q134" s="272"/>
      <c r="R134" s="272"/>
      <c r="S134" s="272"/>
      <c r="T134" s="27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74" t="s">
        <v>139</v>
      </c>
      <c r="AU134" s="274" t="s">
        <v>90</v>
      </c>
      <c r="AV134" s="14" t="s">
        <v>90</v>
      </c>
      <c r="AW134" s="14" t="s">
        <v>36</v>
      </c>
      <c r="AX134" s="14" t="s">
        <v>80</v>
      </c>
      <c r="AY134" s="274" t="s">
        <v>129</v>
      </c>
    </row>
    <row r="135" spans="1:51" s="14" customFormat="1" ht="12">
      <c r="A135" s="14"/>
      <c r="B135" s="264"/>
      <c r="C135" s="265"/>
      <c r="D135" s="250" t="s">
        <v>139</v>
      </c>
      <c r="E135" s="266" t="s">
        <v>1</v>
      </c>
      <c r="F135" s="267" t="s">
        <v>298</v>
      </c>
      <c r="G135" s="265"/>
      <c r="H135" s="268">
        <v>10.81</v>
      </c>
      <c r="I135" s="269"/>
      <c r="J135" s="265"/>
      <c r="K135" s="265"/>
      <c r="L135" s="270"/>
      <c r="M135" s="271"/>
      <c r="N135" s="272"/>
      <c r="O135" s="272"/>
      <c r="P135" s="272"/>
      <c r="Q135" s="272"/>
      <c r="R135" s="272"/>
      <c r="S135" s="272"/>
      <c r="T135" s="27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74" t="s">
        <v>139</v>
      </c>
      <c r="AU135" s="274" t="s">
        <v>90</v>
      </c>
      <c r="AV135" s="14" t="s">
        <v>90</v>
      </c>
      <c r="AW135" s="14" t="s">
        <v>36</v>
      </c>
      <c r="AX135" s="14" t="s">
        <v>80</v>
      </c>
      <c r="AY135" s="274" t="s">
        <v>129</v>
      </c>
    </row>
    <row r="136" spans="1:51" s="14" customFormat="1" ht="12">
      <c r="A136" s="14"/>
      <c r="B136" s="264"/>
      <c r="C136" s="265"/>
      <c r="D136" s="250" t="s">
        <v>139</v>
      </c>
      <c r="E136" s="266" t="s">
        <v>1</v>
      </c>
      <c r="F136" s="267" t="s">
        <v>299</v>
      </c>
      <c r="G136" s="265"/>
      <c r="H136" s="268">
        <v>15.525</v>
      </c>
      <c r="I136" s="269"/>
      <c r="J136" s="265"/>
      <c r="K136" s="265"/>
      <c r="L136" s="270"/>
      <c r="M136" s="271"/>
      <c r="N136" s="272"/>
      <c r="O136" s="272"/>
      <c r="P136" s="272"/>
      <c r="Q136" s="272"/>
      <c r="R136" s="272"/>
      <c r="S136" s="272"/>
      <c r="T136" s="27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74" t="s">
        <v>139</v>
      </c>
      <c r="AU136" s="274" t="s">
        <v>90</v>
      </c>
      <c r="AV136" s="14" t="s">
        <v>90</v>
      </c>
      <c r="AW136" s="14" t="s">
        <v>36</v>
      </c>
      <c r="AX136" s="14" t="s">
        <v>80</v>
      </c>
      <c r="AY136" s="274" t="s">
        <v>129</v>
      </c>
    </row>
    <row r="137" spans="1:51" s="15" customFormat="1" ht="12">
      <c r="A137" s="15"/>
      <c r="B137" s="286"/>
      <c r="C137" s="287"/>
      <c r="D137" s="250" t="s">
        <v>139</v>
      </c>
      <c r="E137" s="288" t="s">
        <v>1</v>
      </c>
      <c r="F137" s="289" t="s">
        <v>190</v>
      </c>
      <c r="G137" s="287"/>
      <c r="H137" s="290">
        <v>43.335</v>
      </c>
      <c r="I137" s="291"/>
      <c r="J137" s="287"/>
      <c r="K137" s="287"/>
      <c r="L137" s="292"/>
      <c r="M137" s="293"/>
      <c r="N137" s="294"/>
      <c r="O137" s="294"/>
      <c r="P137" s="294"/>
      <c r="Q137" s="294"/>
      <c r="R137" s="294"/>
      <c r="S137" s="294"/>
      <c r="T137" s="29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96" t="s">
        <v>139</v>
      </c>
      <c r="AU137" s="296" t="s">
        <v>90</v>
      </c>
      <c r="AV137" s="15" t="s">
        <v>135</v>
      </c>
      <c r="AW137" s="15" t="s">
        <v>36</v>
      </c>
      <c r="AX137" s="15" t="s">
        <v>88</v>
      </c>
      <c r="AY137" s="296" t="s">
        <v>129</v>
      </c>
    </row>
    <row r="138" spans="1:65" s="2" customFormat="1" ht="24" customHeight="1">
      <c r="A138" s="38"/>
      <c r="B138" s="39"/>
      <c r="C138" s="236" t="s">
        <v>147</v>
      </c>
      <c r="D138" s="236" t="s">
        <v>131</v>
      </c>
      <c r="E138" s="237" t="s">
        <v>228</v>
      </c>
      <c r="F138" s="238" t="s">
        <v>229</v>
      </c>
      <c r="G138" s="239" t="s">
        <v>150</v>
      </c>
      <c r="H138" s="240">
        <v>7.78</v>
      </c>
      <c r="I138" s="241"/>
      <c r="J138" s="242">
        <f>ROUND(I138*H138,2)</f>
        <v>0</v>
      </c>
      <c r="K138" s="243"/>
      <c r="L138" s="44"/>
      <c r="M138" s="244" t="s">
        <v>1</v>
      </c>
      <c r="N138" s="245" t="s">
        <v>45</v>
      </c>
      <c r="O138" s="91"/>
      <c r="P138" s="246">
        <f>O138*H138</f>
        <v>0</v>
      </c>
      <c r="Q138" s="246">
        <v>0</v>
      </c>
      <c r="R138" s="246">
        <f>Q138*H138</f>
        <v>0</v>
      </c>
      <c r="S138" s="246">
        <v>0</v>
      </c>
      <c r="T138" s="24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8" t="s">
        <v>135</v>
      </c>
      <c r="AT138" s="248" t="s">
        <v>131</v>
      </c>
      <c r="AU138" s="248" t="s">
        <v>90</v>
      </c>
      <c r="AY138" s="17" t="s">
        <v>129</v>
      </c>
      <c r="BE138" s="249">
        <f>IF(N138="základní",J138,0)</f>
        <v>0</v>
      </c>
      <c r="BF138" s="249">
        <f>IF(N138="snížená",J138,0)</f>
        <v>0</v>
      </c>
      <c r="BG138" s="249">
        <f>IF(N138="zákl. přenesená",J138,0)</f>
        <v>0</v>
      </c>
      <c r="BH138" s="249">
        <f>IF(N138="sníž. přenesená",J138,0)</f>
        <v>0</v>
      </c>
      <c r="BI138" s="249">
        <f>IF(N138="nulová",J138,0)</f>
        <v>0</v>
      </c>
      <c r="BJ138" s="17" t="s">
        <v>88</v>
      </c>
      <c r="BK138" s="249">
        <f>ROUND(I138*H138,2)</f>
        <v>0</v>
      </c>
      <c r="BL138" s="17" t="s">
        <v>135</v>
      </c>
      <c r="BM138" s="248" t="s">
        <v>300</v>
      </c>
    </row>
    <row r="139" spans="1:47" s="2" customFormat="1" ht="12">
      <c r="A139" s="38"/>
      <c r="B139" s="39"/>
      <c r="C139" s="40"/>
      <c r="D139" s="250" t="s">
        <v>137</v>
      </c>
      <c r="E139" s="40"/>
      <c r="F139" s="251" t="s">
        <v>231</v>
      </c>
      <c r="G139" s="40"/>
      <c r="H139" s="40"/>
      <c r="I139" s="144"/>
      <c r="J139" s="40"/>
      <c r="K139" s="40"/>
      <c r="L139" s="44"/>
      <c r="M139" s="252"/>
      <c r="N139" s="253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137</v>
      </c>
      <c r="AU139" s="17" t="s">
        <v>90</v>
      </c>
    </row>
    <row r="140" spans="1:47" s="2" customFormat="1" ht="12">
      <c r="A140" s="38"/>
      <c r="B140" s="39"/>
      <c r="C140" s="40"/>
      <c r="D140" s="250" t="s">
        <v>195</v>
      </c>
      <c r="E140" s="40"/>
      <c r="F140" s="297" t="s">
        <v>232</v>
      </c>
      <c r="G140" s="40"/>
      <c r="H140" s="40"/>
      <c r="I140" s="144"/>
      <c r="J140" s="40"/>
      <c r="K140" s="40"/>
      <c r="L140" s="44"/>
      <c r="M140" s="252"/>
      <c r="N140" s="253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195</v>
      </c>
      <c r="AU140" s="17" t="s">
        <v>90</v>
      </c>
    </row>
    <row r="141" spans="1:51" s="14" customFormat="1" ht="12">
      <c r="A141" s="14"/>
      <c r="B141" s="264"/>
      <c r="C141" s="265"/>
      <c r="D141" s="250" t="s">
        <v>139</v>
      </c>
      <c r="E141" s="266" t="s">
        <v>1</v>
      </c>
      <c r="F141" s="267" t="s">
        <v>301</v>
      </c>
      <c r="G141" s="265"/>
      <c r="H141" s="268">
        <v>1.8</v>
      </c>
      <c r="I141" s="269"/>
      <c r="J141" s="265"/>
      <c r="K141" s="265"/>
      <c r="L141" s="270"/>
      <c r="M141" s="271"/>
      <c r="N141" s="272"/>
      <c r="O141" s="272"/>
      <c r="P141" s="272"/>
      <c r="Q141" s="272"/>
      <c r="R141" s="272"/>
      <c r="S141" s="272"/>
      <c r="T141" s="27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74" t="s">
        <v>139</v>
      </c>
      <c r="AU141" s="274" t="s">
        <v>90</v>
      </c>
      <c r="AV141" s="14" t="s">
        <v>90</v>
      </c>
      <c r="AW141" s="14" t="s">
        <v>36</v>
      </c>
      <c r="AX141" s="14" t="s">
        <v>80</v>
      </c>
      <c r="AY141" s="274" t="s">
        <v>129</v>
      </c>
    </row>
    <row r="142" spans="1:51" s="14" customFormat="1" ht="12">
      <c r="A142" s="14"/>
      <c r="B142" s="264"/>
      <c r="C142" s="265"/>
      <c r="D142" s="250" t="s">
        <v>139</v>
      </c>
      <c r="E142" s="266" t="s">
        <v>1</v>
      </c>
      <c r="F142" s="267" t="s">
        <v>302</v>
      </c>
      <c r="G142" s="265"/>
      <c r="H142" s="268">
        <v>5.98</v>
      </c>
      <c r="I142" s="269"/>
      <c r="J142" s="265"/>
      <c r="K142" s="265"/>
      <c r="L142" s="270"/>
      <c r="M142" s="271"/>
      <c r="N142" s="272"/>
      <c r="O142" s="272"/>
      <c r="P142" s="272"/>
      <c r="Q142" s="272"/>
      <c r="R142" s="272"/>
      <c r="S142" s="272"/>
      <c r="T142" s="27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74" t="s">
        <v>139</v>
      </c>
      <c r="AU142" s="274" t="s">
        <v>90</v>
      </c>
      <c r="AV142" s="14" t="s">
        <v>90</v>
      </c>
      <c r="AW142" s="14" t="s">
        <v>36</v>
      </c>
      <c r="AX142" s="14" t="s">
        <v>80</v>
      </c>
      <c r="AY142" s="274" t="s">
        <v>129</v>
      </c>
    </row>
    <row r="143" spans="1:51" s="15" customFormat="1" ht="12">
      <c r="A143" s="15"/>
      <c r="B143" s="286"/>
      <c r="C143" s="287"/>
      <c r="D143" s="250" t="s">
        <v>139</v>
      </c>
      <c r="E143" s="288" t="s">
        <v>1</v>
      </c>
      <c r="F143" s="289" t="s">
        <v>190</v>
      </c>
      <c r="G143" s="287"/>
      <c r="H143" s="290">
        <v>7.78</v>
      </c>
      <c r="I143" s="291"/>
      <c r="J143" s="287"/>
      <c r="K143" s="287"/>
      <c r="L143" s="292"/>
      <c r="M143" s="293"/>
      <c r="N143" s="294"/>
      <c r="O143" s="294"/>
      <c r="P143" s="294"/>
      <c r="Q143" s="294"/>
      <c r="R143" s="294"/>
      <c r="S143" s="294"/>
      <c r="T143" s="29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96" t="s">
        <v>139</v>
      </c>
      <c r="AU143" s="296" t="s">
        <v>90</v>
      </c>
      <c r="AV143" s="15" t="s">
        <v>135</v>
      </c>
      <c r="AW143" s="15" t="s">
        <v>36</v>
      </c>
      <c r="AX143" s="15" t="s">
        <v>88</v>
      </c>
      <c r="AY143" s="296" t="s">
        <v>129</v>
      </c>
    </row>
    <row r="144" spans="1:65" s="2" customFormat="1" ht="16.5" customHeight="1">
      <c r="A144" s="38"/>
      <c r="B144" s="39"/>
      <c r="C144" s="236" t="s">
        <v>135</v>
      </c>
      <c r="D144" s="236" t="s">
        <v>131</v>
      </c>
      <c r="E144" s="237" t="s">
        <v>303</v>
      </c>
      <c r="F144" s="238" t="s">
        <v>304</v>
      </c>
      <c r="G144" s="239" t="s">
        <v>144</v>
      </c>
      <c r="H144" s="240">
        <v>31.22</v>
      </c>
      <c r="I144" s="241"/>
      <c r="J144" s="242">
        <f>ROUND(I144*H144,2)</f>
        <v>0</v>
      </c>
      <c r="K144" s="243"/>
      <c r="L144" s="44"/>
      <c r="M144" s="244" t="s">
        <v>1</v>
      </c>
      <c r="N144" s="245" t="s">
        <v>45</v>
      </c>
      <c r="O144" s="91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8" t="s">
        <v>135</v>
      </c>
      <c r="AT144" s="248" t="s">
        <v>131</v>
      </c>
      <c r="AU144" s="248" t="s">
        <v>90</v>
      </c>
      <c r="AY144" s="17" t="s">
        <v>129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17" t="s">
        <v>88</v>
      </c>
      <c r="BK144" s="249">
        <f>ROUND(I144*H144,2)</f>
        <v>0</v>
      </c>
      <c r="BL144" s="17" t="s">
        <v>135</v>
      </c>
      <c r="BM144" s="248" t="s">
        <v>305</v>
      </c>
    </row>
    <row r="145" spans="1:47" s="2" customFormat="1" ht="12">
      <c r="A145" s="38"/>
      <c r="B145" s="39"/>
      <c r="C145" s="40"/>
      <c r="D145" s="250" t="s">
        <v>137</v>
      </c>
      <c r="E145" s="40"/>
      <c r="F145" s="251" t="s">
        <v>306</v>
      </c>
      <c r="G145" s="40"/>
      <c r="H145" s="40"/>
      <c r="I145" s="144"/>
      <c r="J145" s="40"/>
      <c r="K145" s="40"/>
      <c r="L145" s="44"/>
      <c r="M145" s="252"/>
      <c r="N145" s="253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137</v>
      </c>
      <c r="AU145" s="17" t="s">
        <v>90</v>
      </c>
    </row>
    <row r="146" spans="1:51" s="14" customFormat="1" ht="12">
      <c r="A146" s="14"/>
      <c r="B146" s="264"/>
      <c r="C146" s="265"/>
      <c r="D146" s="250" t="s">
        <v>139</v>
      </c>
      <c r="E146" s="266" t="s">
        <v>1</v>
      </c>
      <c r="F146" s="267" t="s">
        <v>307</v>
      </c>
      <c r="G146" s="265"/>
      <c r="H146" s="268">
        <v>16.5</v>
      </c>
      <c r="I146" s="269"/>
      <c r="J146" s="265"/>
      <c r="K146" s="265"/>
      <c r="L146" s="270"/>
      <c r="M146" s="271"/>
      <c r="N146" s="272"/>
      <c r="O146" s="272"/>
      <c r="P146" s="272"/>
      <c r="Q146" s="272"/>
      <c r="R146" s="272"/>
      <c r="S146" s="272"/>
      <c r="T146" s="27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74" t="s">
        <v>139</v>
      </c>
      <c r="AU146" s="274" t="s">
        <v>90</v>
      </c>
      <c r="AV146" s="14" t="s">
        <v>90</v>
      </c>
      <c r="AW146" s="14" t="s">
        <v>36</v>
      </c>
      <c r="AX146" s="14" t="s">
        <v>80</v>
      </c>
      <c r="AY146" s="274" t="s">
        <v>129</v>
      </c>
    </row>
    <row r="147" spans="1:51" s="14" customFormat="1" ht="12">
      <c r="A147" s="14"/>
      <c r="B147" s="264"/>
      <c r="C147" s="265"/>
      <c r="D147" s="250" t="s">
        <v>139</v>
      </c>
      <c r="E147" s="266" t="s">
        <v>1</v>
      </c>
      <c r="F147" s="267" t="s">
        <v>308</v>
      </c>
      <c r="G147" s="265"/>
      <c r="H147" s="268">
        <v>14.72</v>
      </c>
      <c r="I147" s="269"/>
      <c r="J147" s="265"/>
      <c r="K147" s="265"/>
      <c r="L147" s="270"/>
      <c r="M147" s="271"/>
      <c r="N147" s="272"/>
      <c r="O147" s="272"/>
      <c r="P147" s="272"/>
      <c r="Q147" s="272"/>
      <c r="R147" s="272"/>
      <c r="S147" s="272"/>
      <c r="T147" s="27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74" t="s">
        <v>139</v>
      </c>
      <c r="AU147" s="274" t="s">
        <v>90</v>
      </c>
      <c r="AV147" s="14" t="s">
        <v>90</v>
      </c>
      <c r="AW147" s="14" t="s">
        <v>36</v>
      </c>
      <c r="AX147" s="14" t="s">
        <v>80</v>
      </c>
      <c r="AY147" s="274" t="s">
        <v>129</v>
      </c>
    </row>
    <row r="148" spans="1:51" s="15" customFormat="1" ht="12">
      <c r="A148" s="15"/>
      <c r="B148" s="286"/>
      <c r="C148" s="287"/>
      <c r="D148" s="250" t="s">
        <v>139</v>
      </c>
      <c r="E148" s="288" t="s">
        <v>1</v>
      </c>
      <c r="F148" s="289" t="s">
        <v>190</v>
      </c>
      <c r="G148" s="287"/>
      <c r="H148" s="290">
        <v>31.22</v>
      </c>
      <c r="I148" s="291"/>
      <c r="J148" s="287"/>
      <c r="K148" s="287"/>
      <c r="L148" s="292"/>
      <c r="M148" s="293"/>
      <c r="N148" s="294"/>
      <c r="O148" s="294"/>
      <c r="P148" s="294"/>
      <c r="Q148" s="294"/>
      <c r="R148" s="294"/>
      <c r="S148" s="294"/>
      <c r="T148" s="29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96" t="s">
        <v>139</v>
      </c>
      <c r="AU148" s="296" t="s">
        <v>90</v>
      </c>
      <c r="AV148" s="15" t="s">
        <v>135</v>
      </c>
      <c r="AW148" s="15" t="s">
        <v>36</v>
      </c>
      <c r="AX148" s="15" t="s">
        <v>88</v>
      </c>
      <c r="AY148" s="296" t="s">
        <v>129</v>
      </c>
    </row>
    <row r="149" spans="1:65" s="2" customFormat="1" ht="16.5" customHeight="1">
      <c r="A149" s="38"/>
      <c r="B149" s="39"/>
      <c r="C149" s="236" t="s">
        <v>160</v>
      </c>
      <c r="D149" s="236" t="s">
        <v>131</v>
      </c>
      <c r="E149" s="237" t="s">
        <v>178</v>
      </c>
      <c r="F149" s="238" t="s">
        <v>179</v>
      </c>
      <c r="G149" s="239" t="s">
        <v>144</v>
      </c>
      <c r="H149" s="240">
        <v>27.6</v>
      </c>
      <c r="I149" s="241"/>
      <c r="J149" s="242">
        <f>ROUND(I149*H149,2)</f>
        <v>0</v>
      </c>
      <c r="K149" s="243"/>
      <c r="L149" s="44"/>
      <c r="M149" s="244" t="s">
        <v>1</v>
      </c>
      <c r="N149" s="245" t="s">
        <v>45</v>
      </c>
      <c r="O149" s="91"/>
      <c r="P149" s="246">
        <f>O149*H149</f>
        <v>0</v>
      </c>
      <c r="Q149" s="246">
        <v>0</v>
      </c>
      <c r="R149" s="246">
        <f>Q149*H149</f>
        <v>0</v>
      </c>
      <c r="S149" s="246">
        <v>0</v>
      </c>
      <c r="T149" s="24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8" t="s">
        <v>135</v>
      </c>
      <c r="AT149" s="248" t="s">
        <v>131</v>
      </c>
      <c r="AU149" s="248" t="s">
        <v>90</v>
      </c>
      <c r="AY149" s="17" t="s">
        <v>129</v>
      </c>
      <c r="BE149" s="249">
        <f>IF(N149="základní",J149,0)</f>
        <v>0</v>
      </c>
      <c r="BF149" s="249">
        <f>IF(N149="snížená",J149,0)</f>
        <v>0</v>
      </c>
      <c r="BG149" s="249">
        <f>IF(N149="zákl. přenesená",J149,0)</f>
        <v>0</v>
      </c>
      <c r="BH149" s="249">
        <f>IF(N149="sníž. přenesená",J149,0)</f>
        <v>0</v>
      </c>
      <c r="BI149" s="249">
        <f>IF(N149="nulová",J149,0)</f>
        <v>0</v>
      </c>
      <c r="BJ149" s="17" t="s">
        <v>88</v>
      </c>
      <c r="BK149" s="249">
        <f>ROUND(I149*H149,2)</f>
        <v>0</v>
      </c>
      <c r="BL149" s="17" t="s">
        <v>135</v>
      </c>
      <c r="BM149" s="248" t="s">
        <v>309</v>
      </c>
    </row>
    <row r="150" spans="1:47" s="2" customFormat="1" ht="12">
      <c r="A150" s="38"/>
      <c r="B150" s="39"/>
      <c r="C150" s="40"/>
      <c r="D150" s="250" t="s">
        <v>137</v>
      </c>
      <c r="E150" s="40"/>
      <c r="F150" s="251" t="s">
        <v>181</v>
      </c>
      <c r="G150" s="40"/>
      <c r="H150" s="40"/>
      <c r="I150" s="144"/>
      <c r="J150" s="40"/>
      <c r="K150" s="40"/>
      <c r="L150" s="44"/>
      <c r="M150" s="252"/>
      <c r="N150" s="253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137</v>
      </c>
      <c r="AU150" s="17" t="s">
        <v>90</v>
      </c>
    </row>
    <row r="151" spans="1:51" s="14" customFormat="1" ht="12">
      <c r="A151" s="14"/>
      <c r="B151" s="264"/>
      <c r="C151" s="265"/>
      <c r="D151" s="250" t="s">
        <v>139</v>
      </c>
      <c r="E151" s="266" t="s">
        <v>1</v>
      </c>
      <c r="F151" s="267" t="s">
        <v>310</v>
      </c>
      <c r="G151" s="265"/>
      <c r="H151" s="268">
        <v>20.7</v>
      </c>
      <c r="I151" s="269"/>
      <c r="J151" s="265"/>
      <c r="K151" s="265"/>
      <c r="L151" s="270"/>
      <c r="M151" s="271"/>
      <c r="N151" s="272"/>
      <c r="O151" s="272"/>
      <c r="P151" s="272"/>
      <c r="Q151" s="272"/>
      <c r="R151" s="272"/>
      <c r="S151" s="272"/>
      <c r="T151" s="27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74" t="s">
        <v>139</v>
      </c>
      <c r="AU151" s="274" t="s">
        <v>90</v>
      </c>
      <c r="AV151" s="14" t="s">
        <v>90</v>
      </c>
      <c r="AW151" s="14" t="s">
        <v>36</v>
      </c>
      <c r="AX151" s="14" t="s">
        <v>80</v>
      </c>
      <c r="AY151" s="274" t="s">
        <v>129</v>
      </c>
    </row>
    <row r="152" spans="1:51" s="14" customFormat="1" ht="12">
      <c r="A152" s="14"/>
      <c r="B152" s="264"/>
      <c r="C152" s="265"/>
      <c r="D152" s="250" t="s">
        <v>139</v>
      </c>
      <c r="E152" s="266" t="s">
        <v>1</v>
      </c>
      <c r="F152" s="267" t="s">
        <v>311</v>
      </c>
      <c r="G152" s="265"/>
      <c r="H152" s="268">
        <v>6.9</v>
      </c>
      <c r="I152" s="269"/>
      <c r="J152" s="265"/>
      <c r="K152" s="265"/>
      <c r="L152" s="270"/>
      <c r="M152" s="271"/>
      <c r="N152" s="272"/>
      <c r="O152" s="272"/>
      <c r="P152" s="272"/>
      <c r="Q152" s="272"/>
      <c r="R152" s="272"/>
      <c r="S152" s="272"/>
      <c r="T152" s="27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74" t="s">
        <v>139</v>
      </c>
      <c r="AU152" s="274" t="s">
        <v>90</v>
      </c>
      <c r="AV152" s="14" t="s">
        <v>90</v>
      </c>
      <c r="AW152" s="14" t="s">
        <v>36</v>
      </c>
      <c r="AX152" s="14" t="s">
        <v>80</v>
      </c>
      <c r="AY152" s="274" t="s">
        <v>129</v>
      </c>
    </row>
    <row r="153" spans="1:51" s="15" customFormat="1" ht="12">
      <c r="A153" s="15"/>
      <c r="B153" s="286"/>
      <c r="C153" s="287"/>
      <c r="D153" s="250" t="s">
        <v>139</v>
      </c>
      <c r="E153" s="288" t="s">
        <v>1</v>
      </c>
      <c r="F153" s="289" t="s">
        <v>190</v>
      </c>
      <c r="G153" s="287"/>
      <c r="H153" s="290">
        <v>27.6</v>
      </c>
      <c r="I153" s="291"/>
      <c r="J153" s="287"/>
      <c r="K153" s="287"/>
      <c r="L153" s="292"/>
      <c r="M153" s="293"/>
      <c r="N153" s="294"/>
      <c r="O153" s="294"/>
      <c r="P153" s="294"/>
      <c r="Q153" s="294"/>
      <c r="R153" s="294"/>
      <c r="S153" s="294"/>
      <c r="T153" s="29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96" t="s">
        <v>139</v>
      </c>
      <c r="AU153" s="296" t="s">
        <v>90</v>
      </c>
      <c r="AV153" s="15" t="s">
        <v>135</v>
      </c>
      <c r="AW153" s="15" t="s">
        <v>36</v>
      </c>
      <c r="AX153" s="15" t="s">
        <v>88</v>
      </c>
      <c r="AY153" s="296" t="s">
        <v>129</v>
      </c>
    </row>
    <row r="154" spans="1:65" s="2" customFormat="1" ht="24" customHeight="1">
      <c r="A154" s="38"/>
      <c r="B154" s="39"/>
      <c r="C154" s="236" t="s">
        <v>167</v>
      </c>
      <c r="D154" s="236" t="s">
        <v>131</v>
      </c>
      <c r="E154" s="237" t="s">
        <v>312</v>
      </c>
      <c r="F154" s="238" t="s">
        <v>313</v>
      </c>
      <c r="G154" s="239" t="s">
        <v>150</v>
      </c>
      <c r="H154" s="240">
        <v>34.169</v>
      </c>
      <c r="I154" s="241"/>
      <c r="J154" s="242">
        <f>ROUND(I154*H154,2)</f>
        <v>0</v>
      </c>
      <c r="K154" s="243"/>
      <c r="L154" s="44"/>
      <c r="M154" s="244" t="s">
        <v>1</v>
      </c>
      <c r="N154" s="245" t="s">
        <v>45</v>
      </c>
      <c r="O154" s="91"/>
      <c r="P154" s="246">
        <f>O154*H154</f>
        <v>0</v>
      </c>
      <c r="Q154" s="246">
        <v>0</v>
      </c>
      <c r="R154" s="246">
        <f>Q154*H154</f>
        <v>0</v>
      </c>
      <c r="S154" s="246">
        <v>0</v>
      </c>
      <c r="T154" s="24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8" t="s">
        <v>135</v>
      </c>
      <c r="AT154" s="248" t="s">
        <v>131</v>
      </c>
      <c r="AU154" s="248" t="s">
        <v>90</v>
      </c>
      <c r="AY154" s="17" t="s">
        <v>129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17" t="s">
        <v>88</v>
      </c>
      <c r="BK154" s="249">
        <f>ROUND(I154*H154,2)</f>
        <v>0</v>
      </c>
      <c r="BL154" s="17" t="s">
        <v>135</v>
      </c>
      <c r="BM154" s="248" t="s">
        <v>314</v>
      </c>
    </row>
    <row r="155" spans="1:51" s="14" customFormat="1" ht="12">
      <c r="A155" s="14"/>
      <c r="B155" s="264"/>
      <c r="C155" s="265"/>
      <c r="D155" s="250" t="s">
        <v>139</v>
      </c>
      <c r="E155" s="266" t="s">
        <v>1</v>
      </c>
      <c r="F155" s="267" t="s">
        <v>315</v>
      </c>
      <c r="G155" s="265"/>
      <c r="H155" s="268">
        <v>17</v>
      </c>
      <c r="I155" s="269"/>
      <c r="J155" s="265"/>
      <c r="K155" s="265"/>
      <c r="L155" s="270"/>
      <c r="M155" s="271"/>
      <c r="N155" s="272"/>
      <c r="O155" s="272"/>
      <c r="P155" s="272"/>
      <c r="Q155" s="272"/>
      <c r="R155" s="272"/>
      <c r="S155" s="272"/>
      <c r="T155" s="27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74" t="s">
        <v>139</v>
      </c>
      <c r="AU155" s="274" t="s">
        <v>90</v>
      </c>
      <c r="AV155" s="14" t="s">
        <v>90</v>
      </c>
      <c r="AW155" s="14" t="s">
        <v>36</v>
      </c>
      <c r="AX155" s="14" t="s">
        <v>80</v>
      </c>
      <c r="AY155" s="274" t="s">
        <v>129</v>
      </c>
    </row>
    <row r="156" spans="1:51" s="14" customFormat="1" ht="12">
      <c r="A156" s="14"/>
      <c r="B156" s="264"/>
      <c r="C156" s="265"/>
      <c r="D156" s="250" t="s">
        <v>139</v>
      </c>
      <c r="E156" s="266" t="s">
        <v>1</v>
      </c>
      <c r="F156" s="267" t="s">
        <v>316</v>
      </c>
      <c r="G156" s="265"/>
      <c r="H156" s="268">
        <v>1.2</v>
      </c>
      <c r="I156" s="269"/>
      <c r="J156" s="265"/>
      <c r="K156" s="265"/>
      <c r="L156" s="270"/>
      <c r="M156" s="271"/>
      <c r="N156" s="272"/>
      <c r="O156" s="272"/>
      <c r="P156" s="272"/>
      <c r="Q156" s="272"/>
      <c r="R156" s="272"/>
      <c r="S156" s="272"/>
      <c r="T156" s="27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74" t="s">
        <v>139</v>
      </c>
      <c r="AU156" s="274" t="s">
        <v>90</v>
      </c>
      <c r="AV156" s="14" t="s">
        <v>90</v>
      </c>
      <c r="AW156" s="14" t="s">
        <v>36</v>
      </c>
      <c r="AX156" s="14" t="s">
        <v>80</v>
      </c>
      <c r="AY156" s="274" t="s">
        <v>129</v>
      </c>
    </row>
    <row r="157" spans="1:51" s="14" customFormat="1" ht="12">
      <c r="A157" s="14"/>
      <c r="B157" s="264"/>
      <c r="C157" s="265"/>
      <c r="D157" s="250" t="s">
        <v>139</v>
      </c>
      <c r="E157" s="266" t="s">
        <v>1</v>
      </c>
      <c r="F157" s="267" t="s">
        <v>298</v>
      </c>
      <c r="G157" s="265"/>
      <c r="H157" s="268">
        <v>10.81</v>
      </c>
      <c r="I157" s="269"/>
      <c r="J157" s="265"/>
      <c r="K157" s="265"/>
      <c r="L157" s="270"/>
      <c r="M157" s="271"/>
      <c r="N157" s="272"/>
      <c r="O157" s="272"/>
      <c r="P157" s="272"/>
      <c r="Q157" s="272"/>
      <c r="R157" s="272"/>
      <c r="S157" s="272"/>
      <c r="T157" s="27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74" t="s">
        <v>139</v>
      </c>
      <c r="AU157" s="274" t="s">
        <v>90</v>
      </c>
      <c r="AV157" s="14" t="s">
        <v>90</v>
      </c>
      <c r="AW157" s="14" t="s">
        <v>36</v>
      </c>
      <c r="AX157" s="14" t="s">
        <v>80</v>
      </c>
      <c r="AY157" s="274" t="s">
        <v>129</v>
      </c>
    </row>
    <row r="158" spans="1:51" s="14" customFormat="1" ht="12">
      <c r="A158" s="14"/>
      <c r="B158" s="264"/>
      <c r="C158" s="265"/>
      <c r="D158" s="250" t="s">
        <v>139</v>
      </c>
      <c r="E158" s="266" t="s">
        <v>1</v>
      </c>
      <c r="F158" s="267" t="s">
        <v>317</v>
      </c>
      <c r="G158" s="265"/>
      <c r="H158" s="268">
        <v>5.159</v>
      </c>
      <c r="I158" s="269"/>
      <c r="J158" s="265"/>
      <c r="K158" s="265"/>
      <c r="L158" s="270"/>
      <c r="M158" s="271"/>
      <c r="N158" s="272"/>
      <c r="O158" s="272"/>
      <c r="P158" s="272"/>
      <c r="Q158" s="272"/>
      <c r="R158" s="272"/>
      <c r="S158" s="272"/>
      <c r="T158" s="27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74" t="s">
        <v>139</v>
      </c>
      <c r="AU158" s="274" t="s">
        <v>90</v>
      </c>
      <c r="AV158" s="14" t="s">
        <v>90</v>
      </c>
      <c r="AW158" s="14" t="s">
        <v>36</v>
      </c>
      <c r="AX158" s="14" t="s">
        <v>80</v>
      </c>
      <c r="AY158" s="274" t="s">
        <v>129</v>
      </c>
    </row>
    <row r="159" spans="1:51" s="15" customFormat="1" ht="12">
      <c r="A159" s="15"/>
      <c r="B159" s="286"/>
      <c r="C159" s="287"/>
      <c r="D159" s="250" t="s">
        <v>139</v>
      </c>
      <c r="E159" s="288" t="s">
        <v>1</v>
      </c>
      <c r="F159" s="289" t="s">
        <v>190</v>
      </c>
      <c r="G159" s="287"/>
      <c r="H159" s="290">
        <v>34.169</v>
      </c>
      <c r="I159" s="291"/>
      <c r="J159" s="287"/>
      <c r="K159" s="287"/>
      <c r="L159" s="292"/>
      <c r="M159" s="293"/>
      <c r="N159" s="294"/>
      <c r="O159" s="294"/>
      <c r="P159" s="294"/>
      <c r="Q159" s="294"/>
      <c r="R159" s="294"/>
      <c r="S159" s="294"/>
      <c r="T159" s="29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96" t="s">
        <v>139</v>
      </c>
      <c r="AU159" s="296" t="s">
        <v>90</v>
      </c>
      <c r="AV159" s="15" t="s">
        <v>135</v>
      </c>
      <c r="AW159" s="15" t="s">
        <v>36</v>
      </c>
      <c r="AX159" s="15" t="s">
        <v>88</v>
      </c>
      <c r="AY159" s="296" t="s">
        <v>129</v>
      </c>
    </row>
    <row r="160" spans="1:63" s="12" customFormat="1" ht="22.8" customHeight="1">
      <c r="A160" s="12"/>
      <c r="B160" s="220"/>
      <c r="C160" s="221"/>
      <c r="D160" s="222" t="s">
        <v>79</v>
      </c>
      <c r="E160" s="234" t="s">
        <v>90</v>
      </c>
      <c r="F160" s="234" t="s">
        <v>318</v>
      </c>
      <c r="G160" s="221"/>
      <c r="H160" s="221"/>
      <c r="I160" s="224"/>
      <c r="J160" s="235">
        <f>BK160</f>
        <v>0</v>
      </c>
      <c r="K160" s="221"/>
      <c r="L160" s="226"/>
      <c r="M160" s="227"/>
      <c r="N160" s="228"/>
      <c r="O160" s="228"/>
      <c r="P160" s="229">
        <f>SUM(P161:P164)</f>
        <v>0</v>
      </c>
      <c r="Q160" s="228"/>
      <c r="R160" s="229">
        <f>SUM(R161:R164)</f>
        <v>13.302</v>
      </c>
      <c r="S160" s="228"/>
      <c r="T160" s="230">
        <f>SUM(T161:T164)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31" t="s">
        <v>88</v>
      </c>
      <c r="AT160" s="232" t="s">
        <v>79</v>
      </c>
      <c r="AU160" s="232" t="s">
        <v>88</v>
      </c>
      <c r="AY160" s="231" t="s">
        <v>129</v>
      </c>
      <c r="BK160" s="233">
        <f>SUM(BK161:BK164)</f>
        <v>0</v>
      </c>
    </row>
    <row r="161" spans="1:65" s="2" customFormat="1" ht="24" customHeight="1">
      <c r="A161" s="38"/>
      <c r="B161" s="39"/>
      <c r="C161" s="236" t="s">
        <v>177</v>
      </c>
      <c r="D161" s="236" t="s">
        <v>131</v>
      </c>
      <c r="E161" s="237" t="s">
        <v>319</v>
      </c>
      <c r="F161" s="238" t="s">
        <v>320</v>
      </c>
      <c r="G161" s="239" t="s">
        <v>144</v>
      </c>
      <c r="H161" s="240">
        <v>84</v>
      </c>
      <c r="I161" s="241"/>
      <c r="J161" s="242">
        <f>ROUND(I161*H161,2)</f>
        <v>0</v>
      </c>
      <c r="K161" s="243"/>
      <c r="L161" s="44"/>
      <c r="M161" s="244" t="s">
        <v>1</v>
      </c>
      <c r="N161" s="245" t="s">
        <v>45</v>
      </c>
      <c r="O161" s="91"/>
      <c r="P161" s="246">
        <f>O161*H161</f>
        <v>0</v>
      </c>
      <c r="Q161" s="246">
        <v>0.108</v>
      </c>
      <c r="R161" s="246">
        <f>Q161*H161</f>
        <v>9.072</v>
      </c>
      <c r="S161" s="246">
        <v>0</v>
      </c>
      <c r="T161" s="24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8" t="s">
        <v>135</v>
      </c>
      <c r="AT161" s="248" t="s">
        <v>131</v>
      </c>
      <c r="AU161" s="248" t="s">
        <v>90</v>
      </c>
      <c r="AY161" s="17" t="s">
        <v>129</v>
      </c>
      <c r="BE161" s="249">
        <f>IF(N161="základní",J161,0)</f>
        <v>0</v>
      </c>
      <c r="BF161" s="249">
        <f>IF(N161="snížená",J161,0)</f>
        <v>0</v>
      </c>
      <c r="BG161" s="249">
        <f>IF(N161="zákl. přenesená",J161,0)</f>
        <v>0</v>
      </c>
      <c r="BH161" s="249">
        <f>IF(N161="sníž. přenesená",J161,0)</f>
        <v>0</v>
      </c>
      <c r="BI161" s="249">
        <f>IF(N161="nulová",J161,0)</f>
        <v>0</v>
      </c>
      <c r="BJ161" s="17" t="s">
        <v>88</v>
      </c>
      <c r="BK161" s="249">
        <f>ROUND(I161*H161,2)</f>
        <v>0</v>
      </c>
      <c r="BL161" s="17" t="s">
        <v>135</v>
      </c>
      <c r="BM161" s="248" t="s">
        <v>321</v>
      </c>
    </row>
    <row r="162" spans="1:47" s="2" customFormat="1" ht="12">
      <c r="A162" s="38"/>
      <c r="B162" s="39"/>
      <c r="C162" s="40"/>
      <c r="D162" s="250" t="s">
        <v>137</v>
      </c>
      <c r="E162" s="40"/>
      <c r="F162" s="251" t="s">
        <v>322</v>
      </c>
      <c r="G162" s="40"/>
      <c r="H162" s="40"/>
      <c r="I162" s="144"/>
      <c r="J162" s="40"/>
      <c r="K162" s="40"/>
      <c r="L162" s="44"/>
      <c r="M162" s="252"/>
      <c r="N162" s="253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137</v>
      </c>
      <c r="AU162" s="17" t="s">
        <v>90</v>
      </c>
    </row>
    <row r="163" spans="1:65" s="2" customFormat="1" ht="16.5" customHeight="1">
      <c r="A163" s="38"/>
      <c r="B163" s="39"/>
      <c r="C163" s="275" t="s">
        <v>172</v>
      </c>
      <c r="D163" s="275" t="s">
        <v>168</v>
      </c>
      <c r="E163" s="276" t="s">
        <v>323</v>
      </c>
      <c r="F163" s="277" t="s">
        <v>324</v>
      </c>
      <c r="G163" s="278" t="s">
        <v>325</v>
      </c>
      <c r="H163" s="279">
        <v>2</v>
      </c>
      <c r="I163" s="280"/>
      <c r="J163" s="281">
        <f>ROUND(I163*H163,2)</f>
        <v>0</v>
      </c>
      <c r="K163" s="282"/>
      <c r="L163" s="283"/>
      <c r="M163" s="284" t="s">
        <v>1</v>
      </c>
      <c r="N163" s="285" t="s">
        <v>45</v>
      </c>
      <c r="O163" s="91"/>
      <c r="P163" s="246">
        <f>O163*H163</f>
        <v>0</v>
      </c>
      <c r="Q163" s="246">
        <v>2.115</v>
      </c>
      <c r="R163" s="246">
        <f>Q163*H163</f>
        <v>4.23</v>
      </c>
      <c r="S163" s="246">
        <v>0</v>
      </c>
      <c r="T163" s="247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8" t="s">
        <v>172</v>
      </c>
      <c r="AT163" s="248" t="s">
        <v>168</v>
      </c>
      <c r="AU163" s="248" t="s">
        <v>90</v>
      </c>
      <c r="AY163" s="17" t="s">
        <v>129</v>
      </c>
      <c r="BE163" s="249">
        <f>IF(N163="základní",J163,0)</f>
        <v>0</v>
      </c>
      <c r="BF163" s="249">
        <f>IF(N163="snížená",J163,0)</f>
        <v>0</v>
      </c>
      <c r="BG163" s="249">
        <f>IF(N163="zákl. přenesená",J163,0)</f>
        <v>0</v>
      </c>
      <c r="BH163" s="249">
        <f>IF(N163="sníž. přenesená",J163,0)</f>
        <v>0</v>
      </c>
      <c r="BI163" s="249">
        <f>IF(N163="nulová",J163,0)</f>
        <v>0</v>
      </c>
      <c r="BJ163" s="17" t="s">
        <v>88</v>
      </c>
      <c r="BK163" s="249">
        <f>ROUND(I163*H163,2)</f>
        <v>0</v>
      </c>
      <c r="BL163" s="17" t="s">
        <v>135</v>
      </c>
      <c r="BM163" s="248" t="s">
        <v>326</v>
      </c>
    </row>
    <row r="164" spans="1:47" s="2" customFormat="1" ht="12">
      <c r="A164" s="38"/>
      <c r="B164" s="39"/>
      <c r="C164" s="40"/>
      <c r="D164" s="250" t="s">
        <v>137</v>
      </c>
      <c r="E164" s="40"/>
      <c r="F164" s="251" t="s">
        <v>327</v>
      </c>
      <c r="G164" s="40"/>
      <c r="H164" s="40"/>
      <c r="I164" s="144"/>
      <c r="J164" s="40"/>
      <c r="K164" s="40"/>
      <c r="L164" s="44"/>
      <c r="M164" s="252"/>
      <c r="N164" s="253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137</v>
      </c>
      <c r="AU164" s="17" t="s">
        <v>90</v>
      </c>
    </row>
    <row r="165" spans="1:63" s="12" customFormat="1" ht="22.8" customHeight="1">
      <c r="A165" s="12"/>
      <c r="B165" s="220"/>
      <c r="C165" s="221"/>
      <c r="D165" s="222" t="s">
        <v>79</v>
      </c>
      <c r="E165" s="234" t="s">
        <v>147</v>
      </c>
      <c r="F165" s="234" t="s">
        <v>328</v>
      </c>
      <c r="G165" s="221"/>
      <c r="H165" s="221"/>
      <c r="I165" s="224"/>
      <c r="J165" s="235">
        <f>BK165</f>
        <v>0</v>
      </c>
      <c r="K165" s="221"/>
      <c r="L165" s="226"/>
      <c r="M165" s="227"/>
      <c r="N165" s="228"/>
      <c r="O165" s="228"/>
      <c r="P165" s="229">
        <f>SUM(P166:P178)</f>
        <v>0</v>
      </c>
      <c r="Q165" s="228"/>
      <c r="R165" s="229">
        <f>SUM(R166:R178)</f>
        <v>0.1928608</v>
      </c>
      <c r="S165" s="228"/>
      <c r="T165" s="230">
        <f>SUM(T166:T178)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31" t="s">
        <v>88</v>
      </c>
      <c r="AT165" s="232" t="s">
        <v>79</v>
      </c>
      <c r="AU165" s="232" t="s">
        <v>88</v>
      </c>
      <c r="AY165" s="231" t="s">
        <v>129</v>
      </c>
      <c r="BK165" s="233">
        <f>SUM(BK166:BK178)</f>
        <v>0</v>
      </c>
    </row>
    <row r="166" spans="1:65" s="2" customFormat="1" ht="24" customHeight="1">
      <c r="A166" s="38"/>
      <c r="B166" s="39"/>
      <c r="C166" s="236" t="s">
        <v>191</v>
      </c>
      <c r="D166" s="236" t="s">
        <v>131</v>
      </c>
      <c r="E166" s="237" t="s">
        <v>329</v>
      </c>
      <c r="F166" s="238" t="s">
        <v>330</v>
      </c>
      <c r="G166" s="239" t="s">
        <v>266</v>
      </c>
      <c r="H166" s="240">
        <v>0.176</v>
      </c>
      <c r="I166" s="241"/>
      <c r="J166" s="242">
        <f>ROUND(I166*H166,2)</f>
        <v>0</v>
      </c>
      <c r="K166" s="243"/>
      <c r="L166" s="44"/>
      <c r="M166" s="244" t="s">
        <v>1</v>
      </c>
      <c r="N166" s="245" t="s">
        <v>45</v>
      </c>
      <c r="O166" s="91"/>
      <c r="P166" s="246">
        <f>O166*H166</f>
        <v>0</v>
      </c>
      <c r="Q166" s="246">
        <v>1.0958</v>
      </c>
      <c r="R166" s="246">
        <f>Q166*H166</f>
        <v>0.1928608</v>
      </c>
      <c r="S166" s="246">
        <v>0</v>
      </c>
      <c r="T166" s="247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8" t="s">
        <v>135</v>
      </c>
      <c r="AT166" s="248" t="s">
        <v>131</v>
      </c>
      <c r="AU166" s="248" t="s">
        <v>90</v>
      </c>
      <c r="AY166" s="17" t="s">
        <v>129</v>
      </c>
      <c r="BE166" s="249">
        <f>IF(N166="základní",J166,0)</f>
        <v>0</v>
      </c>
      <c r="BF166" s="249">
        <f>IF(N166="snížená",J166,0)</f>
        <v>0</v>
      </c>
      <c r="BG166" s="249">
        <f>IF(N166="zákl. přenesená",J166,0)</f>
        <v>0</v>
      </c>
      <c r="BH166" s="249">
        <f>IF(N166="sníž. přenesená",J166,0)</f>
        <v>0</v>
      </c>
      <c r="BI166" s="249">
        <f>IF(N166="nulová",J166,0)</f>
        <v>0</v>
      </c>
      <c r="BJ166" s="17" t="s">
        <v>88</v>
      </c>
      <c r="BK166" s="249">
        <f>ROUND(I166*H166,2)</f>
        <v>0</v>
      </c>
      <c r="BL166" s="17" t="s">
        <v>135</v>
      </c>
      <c r="BM166" s="248" t="s">
        <v>331</v>
      </c>
    </row>
    <row r="167" spans="1:47" s="2" customFormat="1" ht="12">
      <c r="A167" s="38"/>
      <c r="B167" s="39"/>
      <c r="C167" s="40"/>
      <c r="D167" s="250" t="s">
        <v>137</v>
      </c>
      <c r="E167" s="40"/>
      <c r="F167" s="251" t="s">
        <v>332</v>
      </c>
      <c r="G167" s="40"/>
      <c r="H167" s="40"/>
      <c r="I167" s="144"/>
      <c r="J167" s="40"/>
      <c r="K167" s="40"/>
      <c r="L167" s="44"/>
      <c r="M167" s="252"/>
      <c r="N167" s="253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137</v>
      </c>
      <c r="AU167" s="17" t="s">
        <v>90</v>
      </c>
    </row>
    <row r="168" spans="1:51" s="14" customFormat="1" ht="12">
      <c r="A168" s="14"/>
      <c r="B168" s="264"/>
      <c r="C168" s="265"/>
      <c r="D168" s="250" t="s">
        <v>139</v>
      </c>
      <c r="E168" s="266" t="s">
        <v>1</v>
      </c>
      <c r="F168" s="267" t="s">
        <v>333</v>
      </c>
      <c r="G168" s="265"/>
      <c r="H168" s="268">
        <v>0.176</v>
      </c>
      <c r="I168" s="269"/>
      <c r="J168" s="265"/>
      <c r="K168" s="265"/>
      <c r="L168" s="270"/>
      <c r="M168" s="271"/>
      <c r="N168" s="272"/>
      <c r="O168" s="272"/>
      <c r="P168" s="272"/>
      <c r="Q168" s="272"/>
      <c r="R168" s="272"/>
      <c r="S168" s="272"/>
      <c r="T168" s="27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74" t="s">
        <v>139</v>
      </c>
      <c r="AU168" s="274" t="s">
        <v>90</v>
      </c>
      <c r="AV168" s="14" t="s">
        <v>90</v>
      </c>
      <c r="AW168" s="14" t="s">
        <v>36</v>
      </c>
      <c r="AX168" s="14" t="s">
        <v>88</v>
      </c>
      <c r="AY168" s="274" t="s">
        <v>129</v>
      </c>
    </row>
    <row r="169" spans="1:51" s="13" customFormat="1" ht="12">
      <c r="A169" s="13"/>
      <c r="B169" s="254"/>
      <c r="C169" s="255"/>
      <c r="D169" s="250" t="s">
        <v>139</v>
      </c>
      <c r="E169" s="256" t="s">
        <v>1</v>
      </c>
      <c r="F169" s="257" t="s">
        <v>334</v>
      </c>
      <c r="G169" s="255"/>
      <c r="H169" s="256" t="s">
        <v>1</v>
      </c>
      <c r="I169" s="258"/>
      <c r="J169" s="255"/>
      <c r="K169" s="255"/>
      <c r="L169" s="259"/>
      <c r="M169" s="260"/>
      <c r="N169" s="261"/>
      <c r="O169" s="261"/>
      <c r="P169" s="261"/>
      <c r="Q169" s="261"/>
      <c r="R169" s="261"/>
      <c r="S169" s="261"/>
      <c r="T169" s="26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63" t="s">
        <v>139</v>
      </c>
      <c r="AU169" s="263" t="s">
        <v>90</v>
      </c>
      <c r="AV169" s="13" t="s">
        <v>88</v>
      </c>
      <c r="AW169" s="13" t="s">
        <v>36</v>
      </c>
      <c r="AX169" s="13" t="s">
        <v>80</v>
      </c>
      <c r="AY169" s="263" t="s">
        <v>129</v>
      </c>
    </row>
    <row r="170" spans="1:65" s="2" customFormat="1" ht="24" customHeight="1">
      <c r="A170" s="38"/>
      <c r="B170" s="39"/>
      <c r="C170" s="236" t="s">
        <v>198</v>
      </c>
      <c r="D170" s="236" t="s">
        <v>131</v>
      </c>
      <c r="E170" s="237" t="s">
        <v>335</v>
      </c>
      <c r="F170" s="238" t="s">
        <v>336</v>
      </c>
      <c r="G170" s="239" t="s">
        <v>279</v>
      </c>
      <c r="H170" s="240">
        <v>86</v>
      </c>
      <c r="I170" s="241"/>
      <c r="J170" s="242">
        <f>ROUND(I170*H170,2)</f>
        <v>0</v>
      </c>
      <c r="K170" s="243"/>
      <c r="L170" s="44"/>
      <c r="M170" s="244" t="s">
        <v>1</v>
      </c>
      <c r="N170" s="245" t="s">
        <v>45</v>
      </c>
      <c r="O170" s="91"/>
      <c r="P170" s="246">
        <f>O170*H170</f>
        <v>0</v>
      </c>
      <c r="Q170" s="246">
        <v>0</v>
      </c>
      <c r="R170" s="246">
        <f>Q170*H170</f>
        <v>0</v>
      </c>
      <c r="S170" s="246">
        <v>0</v>
      </c>
      <c r="T170" s="247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8" t="s">
        <v>135</v>
      </c>
      <c r="AT170" s="248" t="s">
        <v>131</v>
      </c>
      <c r="AU170" s="248" t="s">
        <v>90</v>
      </c>
      <c r="AY170" s="17" t="s">
        <v>129</v>
      </c>
      <c r="BE170" s="249">
        <f>IF(N170="základní",J170,0)</f>
        <v>0</v>
      </c>
      <c r="BF170" s="249">
        <f>IF(N170="snížená",J170,0)</f>
        <v>0</v>
      </c>
      <c r="BG170" s="249">
        <f>IF(N170="zákl. přenesená",J170,0)</f>
        <v>0</v>
      </c>
      <c r="BH170" s="249">
        <f>IF(N170="sníž. přenesená",J170,0)</f>
        <v>0</v>
      </c>
      <c r="BI170" s="249">
        <f>IF(N170="nulová",J170,0)</f>
        <v>0</v>
      </c>
      <c r="BJ170" s="17" t="s">
        <v>88</v>
      </c>
      <c r="BK170" s="249">
        <f>ROUND(I170*H170,2)</f>
        <v>0</v>
      </c>
      <c r="BL170" s="17" t="s">
        <v>135</v>
      </c>
      <c r="BM170" s="248" t="s">
        <v>337</v>
      </c>
    </row>
    <row r="171" spans="1:47" s="2" customFormat="1" ht="12">
      <c r="A171" s="38"/>
      <c r="B171" s="39"/>
      <c r="C171" s="40"/>
      <c r="D171" s="250" t="s">
        <v>137</v>
      </c>
      <c r="E171" s="40"/>
      <c r="F171" s="251" t="s">
        <v>338</v>
      </c>
      <c r="G171" s="40"/>
      <c r="H171" s="40"/>
      <c r="I171" s="144"/>
      <c r="J171" s="40"/>
      <c r="K171" s="40"/>
      <c r="L171" s="44"/>
      <c r="M171" s="252"/>
      <c r="N171" s="253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137</v>
      </c>
      <c r="AU171" s="17" t="s">
        <v>90</v>
      </c>
    </row>
    <row r="172" spans="1:51" s="14" customFormat="1" ht="12">
      <c r="A172" s="14"/>
      <c r="B172" s="264"/>
      <c r="C172" s="265"/>
      <c r="D172" s="250" t="s">
        <v>139</v>
      </c>
      <c r="E172" s="266" t="s">
        <v>1</v>
      </c>
      <c r="F172" s="267" t="s">
        <v>339</v>
      </c>
      <c r="G172" s="265"/>
      <c r="H172" s="268">
        <v>26</v>
      </c>
      <c r="I172" s="269"/>
      <c r="J172" s="265"/>
      <c r="K172" s="265"/>
      <c r="L172" s="270"/>
      <c r="M172" s="271"/>
      <c r="N172" s="272"/>
      <c r="O172" s="272"/>
      <c r="P172" s="272"/>
      <c r="Q172" s="272"/>
      <c r="R172" s="272"/>
      <c r="S172" s="272"/>
      <c r="T172" s="273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74" t="s">
        <v>139</v>
      </c>
      <c r="AU172" s="274" t="s">
        <v>90</v>
      </c>
      <c r="AV172" s="14" t="s">
        <v>90</v>
      </c>
      <c r="AW172" s="14" t="s">
        <v>36</v>
      </c>
      <c r="AX172" s="14" t="s">
        <v>80</v>
      </c>
      <c r="AY172" s="274" t="s">
        <v>129</v>
      </c>
    </row>
    <row r="173" spans="1:51" s="14" customFormat="1" ht="12">
      <c r="A173" s="14"/>
      <c r="B173" s="264"/>
      <c r="C173" s="265"/>
      <c r="D173" s="250" t="s">
        <v>139</v>
      </c>
      <c r="E173" s="266" t="s">
        <v>1</v>
      </c>
      <c r="F173" s="267" t="s">
        <v>340</v>
      </c>
      <c r="G173" s="265"/>
      <c r="H173" s="268">
        <v>17</v>
      </c>
      <c r="I173" s="269"/>
      <c r="J173" s="265"/>
      <c r="K173" s="265"/>
      <c r="L173" s="270"/>
      <c r="M173" s="271"/>
      <c r="N173" s="272"/>
      <c r="O173" s="272"/>
      <c r="P173" s="272"/>
      <c r="Q173" s="272"/>
      <c r="R173" s="272"/>
      <c r="S173" s="272"/>
      <c r="T173" s="27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74" t="s">
        <v>139</v>
      </c>
      <c r="AU173" s="274" t="s">
        <v>90</v>
      </c>
      <c r="AV173" s="14" t="s">
        <v>90</v>
      </c>
      <c r="AW173" s="14" t="s">
        <v>36</v>
      </c>
      <c r="AX173" s="14" t="s">
        <v>80</v>
      </c>
      <c r="AY173" s="274" t="s">
        <v>129</v>
      </c>
    </row>
    <row r="174" spans="1:51" s="14" customFormat="1" ht="12">
      <c r="A174" s="14"/>
      <c r="B174" s="264"/>
      <c r="C174" s="265"/>
      <c r="D174" s="250" t="s">
        <v>139</v>
      </c>
      <c r="E174" s="266" t="s">
        <v>1</v>
      </c>
      <c r="F174" s="267" t="s">
        <v>341</v>
      </c>
      <c r="G174" s="265"/>
      <c r="H174" s="268">
        <v>43</v>
      </c>
      <c r="I174" s="269"/>
      <c r="J174" s="265"/>
      <c r="K174" s="265"/>
      <c r="L174" s="270"/>
      <c r="M174" s="271"/>
      <c r="N174" s="272"/>
      <c r="O174" s="272"/>
      <c r="P174" s="272"/>
      <c r="Q174" s="272"/>
      <c r="R174" s="272"/>
      <c r="S174" s="272"/>
      <c r="T174" s="27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74" t="s">
        <v>139</v>
      </c>
      <c r="AU174" s="274" t="s">
        <v>90</v>
      </c>
      <c r="AV174" s="14" t="s">
        <v>90</v>
      </c>
      <c r="AW174" s="14" t="s">
        <v>36</v>
      </c>
      <c r="AX174" s="14" t="s">
        <v>80</v>
      </c>
      <c r="AY174" s="274" t="s">
        <v>129</v>
      </c>
    </row>
    <row r="175" spans="1:51" s="15" customFormat="1" ht="12">
      <c r="A175" s="15"/>
      <c r="B175" s="286"/>
      <c r="C175" s="287"/>
      <c r="D175" s="250" t="s">
        <v>139</v>
      </c>
      <c r="E175" s="288" t="s">
        <v>1</v>
      </c>
      <c r="F175" s="289" t="s">
        <v>190</v>
      </c>
      <c r="G175" s="287"/>
      <c r="H175" s="290">
        <v>86</v>
      </c>
      <c r="I175" s="291"/>
      <c r="J175" s="287"/>
      <c r="K175" s="287"/>
      <c r="L175" s="292"/>
      <c r="M175" s="293"/>
      <c r="N175" s="294"/>
      <c r="O175" s="294"/>
      <c r="P175" s="294"/>
      <c r="Q175" s="294"/>
      <c r="R175" s="294"/>
      <c r="S175" s="294"/>
      <c r="T175" s="29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96" t="s">
        <v>139</v>
      </c>
      <c r="AU175" s="296" t="s">
        <v>90</v>
      </c>
      <c r="AV175" s="15" t="s">
        <v>135</v>
      </c>
      <c r="AW175" s="15" t="s">
        <v>36</v>
      </c>
      <c r="AX175" s="15" t="s">
        <v>88</v>
      </c>
      <c r="AY175" s="296" t="s">
        <v>129</v>
      </c>
    </row>
    <row r="176" spans="1:65" s="2" customFormat="1" ht="60" customHeight="1">
      <c r="A176" s="38"/>
      <c r="B176" s="39"/>
      <c r="C176" s="236" t="s">
        <v>209</v>
      </c>
      <c r="D176" s="236" t="s">
        <v>131</v>
      </c>
      <c r="E176" s="237" t="s">
        <v>342</v>
      </c>
      <c r="F176" s="238" t="s">
        <v>343</v>
      </c>
      <c r="G176" s="239" t="s">
        <v>279</v>
      </c>
      <c r="H176" s="240">
        <v>7.6</v>
      </c>
      <c r="I176" s="241"/>
      <c r="J176" s="242">
        <f>ROUND(I176*H176,2)</f>
        <v>0</v>
      </c>
      <c r="K176" s="243"/>
      <c r="L176" s="44"/>
      <c r="M176" s="244" t="s">
        <v>1</v>
      </c>
      <c r="N176" s="245" t="s">
        <v>45</v>
      </c>
      <c r="O176" s="91"/>
      <c r="P176" s="246">
        <f>O176*H176</f>
        <v>0</v>
      </c>
      <c r="Q176" s="246">
        <v>0</v>
      </c>
      <c r="R176" s="246">
        <f>Q176*H176</f>
        <v>0</v>
      </c>
      <c r="S176" s="246">
        <v>0</v>
      </c>
      <c r="T176" s="247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8" t="s">
        <v>135</v>
      </c>
      <c r="AT176" s="248" t="s">
        <v>131</v>
      </c>
      <c r="AU176" s="248" t="s">
        <v>90</v>
      </c>
      <c r="AY176" s="17" t="s">
        <v>129</v>
      </c>
      <c r="BE176" s="249">
        <f>IF(N176="základní",J176,0)</f>
        <v>0</v>
      </c>
      <c r="BF176" s="249">
        <f>IF(N176="snížená",J176,0)</f>
        <v>0</v>
      </c>
      <c r="BG176" s="249">
        <f>IF(N176="zákl. přenesená",J176,0)</f>
        <v>0</v>
      </c>
      <c r="BH176" s="249">
        <f>IF(N176="sníž. přenesená",J176,0)</f>
        <v>0</v>
      </c>
      <c r="BI176" s="249">
        <f>IF(N176="nulová",J176,0)</f>
        <v>0</v>
      </c>
      <c r="BJ176" s="17" t="s">
        <v>88</v>
      </c>
      <c r="BK176" s="249">
        <f>ROUND(I176*H176,2)</f>
        <v>0</v>
      </c>
      <c r="BL176" s="17" t="s">
        <v>135</v>
      </c>
      <c r="BM176" s="248" t="s">
        <v>344</v>
      </c>
    </row>
    <row r="177" spans="1:47" s="2" customFormat="1" ht="12">
      <c r="A177" s="38"/>
      <c r="B177" s="39"/>
      <c r="C177" s="40"/>
      <c r="D177" s="250" t="s">
        <v>137</v>
      </c>
      <c r="E177" s="40"/>
      <c r="F177" s="251" t="s">
        <v>343</v>
      </c>
      <c r="G177" s="40"/>
      <c r="H177" s="40"/>
      <c r="I177" s="144"/>
      <c r="J177" s="40"/>
      <c r="K177" s="40"/>
      <c r="L177" s="44"/>
      <c r="M177" s="252"/>
      <c r="N177" s="253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137</v>
      </c>
      <c r="AU177" s="17" t="s">
        <v>90</v>
      </c>
    </row>
    <row r="178" spans="1:51" s="14" customFormat="1" ht="12">
      <c r="A178" s="14"/>
      <c r="B178" s="264"/>
      <c r="C178" s="265"/>
      <c r="D178" s="250" t="s">
        <v>139</v>
      </c>
      <c r="E178" s="266" t="s">
        <v>1</v>
      </c>
      <c r="F178" s="267" t="s">
        <v>345</v>
      </c>
      <c r="G178" s="265"/>
      <c r="H178" s="268">
        <v>7.6</v>
      </c>
      <c r="I178" s="269"/>
      <c r="J178" s="265"/>
      <c r="K178" s="265"/>
      <c r="L178" s="270"/>
      <c r="M178" s="271"/>
      <c r="N178" s="272"/>
      <c r="O178" s="272"/>
      <c r="P178" s="272"/>
      <c r="Q178" s="272"/>
      <c r="R178" s="272"/>
      <c r="S178" s="272"/>
      <c r="T178" s="27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4" t="s">
        <v>139</v>
      </c>
      <c r="AU178" s="274" t="s">
        <v>90</v>
      </c>
      <c r="AV178" s="14" t="s">
        <v>90</v>
      </c>
      <c r="AW178" s="14" t="s">
        <v>36</v>
      </c>
      <c r="AX178" s="14" t="s">
        <v>88</v>
      </c>
      <c r="AY178" s="274" t="s">
        <v>129</v>
      </c>
    </row>
    <row r="179" spans="1:63" s="12" customFormat="1" ht="22.8" customHeight="1">
      <c r="A179" s="12"/>
      <c r="B179" s="220"/>
      <c r="C179" s="221"/>
      <c r="D179" s="222" t="s">
        <v>79</v>
      </c>
      <c r="E179" s="234" t="s">
        <v>135</v>
      </c>
      <c r="F179" s="234" t="s">
        <v>239</v>
      </c>
      <c r="G179" s="221"/>
      <c r="H179" s="221"/>
      <c r="I179" s="224"/>
      <c r="J179" s="235">
        <f>BK179</f>
        <v>0</v>
      </c>
      <c r="K179" s="221"/>
      <c r="L179" s="226"/>
      <c r="M179" s="227"/>
      <c r="N179" s="228"/>
      <c r="O179" s="228"/>
      <c r="P179" s="229">
        <f>SUM(P180:P230)</f>
        <v>0</v>
      </c>
      <c r="Q179" s="228"/>
      <c r="R179" s="229">
        <f>SUM(R180:R230)</f>
        <v>34.918757</v>
      </c>
      <c r="S179" s="228"/>
      <c r="T179" s="230">
        <f>SUM(T180:T230)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31" t="s">
        <v>88</v>
      </c>
      <c r="AT179" s="232" t="s">
        <v>79</v>
      </c>
      <c r="AU179" s="232" t="s">
        <v>88</v>
      </c>
      <c r="AY179" s="231" t="s">
        <v>129</v>
      </c>
      <c r="BK179" s="233">
        <f>SUM(BK180:BK230)</f>
        <v>0</v>
      </c>
    </row>
    <row r="180" spans="1:65" s="2" customFormat="1" ht="16.5" customHeight="1">
      <c r="A180" s="38"/>
      <c r="B180" s="39"/>
      <c r="C180" s="236" t="s">
        <v>216</v>
      </c>
      <c r="D180" s="236" t="s">
        <v>131</v>
      </c>
      <c r="E180" s="237" t="s">
        <v>346</v>
      </c>
      <c r="F180" s="238" t="s">
        <v>347</v>
      </c>
      <c r="G180" s="239" t="s">
        <v>150</v>
      </c>
      <c r="H180" s="240">
        <v>1.12</v>
      </c>
      <c r="I180" s="241"/>
      <c r="J180" s="242">
        <f>ROUND(I180*H180,2)</f>
        <v>0</v>
      </c>
      <c r="K180" s="243"/>
      <c r="L180" s="44"/>
      <c r="M180" s="244" t="s">
        <v>1</v>
      </c>
      <c r="N180" s="245" t="s">
        <v>45</v>
      </c>
      <c r="O180" s="91"/>
      <c r="P180" s="246">
        <f>O180*H180</f>
        <v>0</v>
      </c>
      <c r="Q180" s="246">
        <v>2.45337</v>
      </c>
      <c r="R180" s="246">
        <f>Q180*H180</f>
        <v>2.7477744000000004</v>
      </c>
      <c r="S180" s="246">
        <v>0</v>
      </c>
      <c r="T180" s="247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48" t="s">
        <v>135</v>
      </c>
      <c r="AT180" s="248" t="s">
        <v>131</v>
      </c>
      <c r="AU180" s="248" t="s">
        <v>90</v>
      </c>
      <c r="AY180" s="17" t="s">
        <v>129</v>
      </c>
      <c r="BE180" s="249">
        <f>IF(N180="základní",J180,0)</f>
        <v>0</v>
      </c>
      <c r="BF180" s="249">
        <f>IF(N180="snížená",J180,0)</f>
        <v>0</v>
      </c>
      <c r="BG180" s="249">
        <f>IF(N180="zákl. přenesená",J180,0)</f>
        <v>0</v>
      </c>
      <c r="BH180" s="249">
        <f>IF(N180="sníž. přenesená",J180,0)</f>
        <v>0</v>
      </c>
      <c r="BI180" s="249">
        <f>IF(N180="nulová",J180,0)</f>
        <v>0</v>
      </c>
      <c r="BJ180" s="17" t="s">
        <v>88</v>
      </c>
      <c r="BK180" s="249">
        <f>ROUND(I180*H180,2)</f>
        <v>0</v>
      </c>
      <c r="BL180" s="17" t="s">
        <v>135</v>
      </c>
      <c r="BM180" s="248" t="s">
        <v>348</v>
      </c>
    </row>
    <row r="181" spans="1:47" s="2" customFormat="1" ht="12">
      <c r="A181" s="38"/>
      <c r="B181" s="39"/>
      <c r="C181" s="40"/>
      <c r="D181" s="250" t="s">
        <v>137</v>
      </c>
      <c r="E181" s="40"/>
      <c r="F181" s="251" t="s">
        <v>349</v>
      </c>
      <c r="G181" s="40"/>
      <c r="H181" s="40"/>
      <c r="I181" s="144"/>
      <c r="J181" s="40"/>
      <c r="K181" s="40"/>
      <c r="L181" s="44"/>
      <c r="M181" s="252"/>
      <c r="N181" s="253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137</v>
      </c>
      <c r="AU181" s="17" t="s">
        <v>90</v>
      </c>
    </row>
    <row r="182" spans="1:51" s="14" customFormat="1" ht="12">
      <c r="A182" s="14"/>
      <c r="B182" s="264"/>
      <c r="C182" s="265"/>
      <c r="D182" s="250" t="s">
        <v>139</v>
      </c>
      <c r="E182" s="266" t="s">
        <v>1</v>
      </c>
      <c r="F182" s="267" t="s">
        <v>350</v>
      </c>
      <c r="G182" s="265"/>
      <c r="H182" s="268">
        <v>1.12</v>
      </c>
      <c r="I182" s="269"/>
      <c r="J182" s="265"/>
      <c r="K182" s="265"/>
      <c r="L182" s="270"/>
      <c r="M182" s="271"/>
      <c r="N182" s="272"/>
      <c r="O182" s="272"/>
      <c r="P182" s="272"/>
      <c r="Q182" s="272"/>
      <c r="R182" s="272"/>
      <c r="S182" s="272"/>
      <c r="T182" s="27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74" t="s">
        <v>139</v>
      </c>
      <c r="AU182" s="274" t="s">
        <v>90</v>
      </c>
      <c r="AV182" s="14" t="s">
        <v>90</v>
      </c>
      <c r="AW182" s="14" t="s">
        <v>36</v>
      </c>
      <c r="AX182" s="14" t="s">
        <v>80</v>
      </c>
      <c r="AY182" s="274" t="s">
        <v>129</v>
      </c>
    </row>
    <row r="183" spans="1:51" s="15" customFormat="1" ht="12">
      <c r="A183" s="15"/>
      <c r="B183" s="286"/>
      <c r="C183" s="287"/>
      <c r="D183" s="250" t="s">
        <v>139</v>
      </c>
      <c r="E183" s="288" t="s">
        <v>1</v>
      </c>
      <c r="F183" s="289" t="s">
        <v>190</v>
      </c>
      <c r="G183" s="287"/>
      <c r="H183" s="290">
        <v>1.12</v>
      </c>
      <c r="I183" s="291"/>
      <c r="J183" s="287"/>
      <c r="K183" s="287"/>
      <c r="L183" s="292"/>
      <c r="M183" s="293"/>
      <c r="N183" s="294"/>
      <c r="O183" s="294"/>
      <c r="P183" s="294"/>
      <c r="Q183" s="294"/>
      <c r="R183" s="294"/>
      <c r="S183" s="294"/>
      <c r="T183" s="29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96" t="s">
        <v>139</v>
      </c>
      <c r="AU183" s="296" t="s">
        <v>90</v>
      </c>
      <c r="AV183" s="15" t="s">
        <v>135</v>
      </c>
      <c r="AW183" s="15" t="s">
        <v>36</v>
      </c>
      <c r="AX183" s="15" t="s">
        <v>88</v>
      </c>
      <c r="AY183" s="296" t="s">
        <v>129</v>
      </c>
    </row>
    <row r="184" spans="1:65" s="2" customFormat="1" ht="24" customHeight="1">
      <c r="A184" s="38"/>
      <c r="B184" s="39"/>
      <c r="C184" s="236" t="s">
        <v>222</v>
      </c>
      <c r="D184" s="236" t="s">
        <v>131</v>
      </c>
      <c r="E184" s="237" t="s">
        <v>351</v>
      </c>
      <c r="F184" s="238" t="s">
        <v>352</v>
      </c>
      <c r="G184" s="239" t="s">
        <v>266</v>
      </c>
      <c r="H184" s="240">
        <v>0.095</v>
      </c>
      <c r="I184" s="241"/>
      <c r="J184" s="242">
        <f>ROUND(I184*H184,2)</f>
        <v>0</v>
      </c>
      <c r="K184" s="243"/>
      <c r="L184" s="44"/>
      <c r="M184" s="244" t="s">
        <v>1</v>
      </c>
      <c r="N184" s="245" t="s">
        <v>45</v>
      </c>
      <c r="O184" s="91"/>
      <c r="P184" s="246">
        <f>O184*H184</f>
        <v>0</v>
      </c>
      <c r="Q184" s="246">
        <v>1.05306</v>
      </c>
      <c r="R184" s="246">
        <f>Q184*H184</f>
        <v>0.10004070000000001</v>
      </c>
      <c r="S184" s="246">
        <v>0</v>
      </c>
      <c r="T184" s="247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48" t="s">
        <v>135</v>
      </c>
      <c r="AT184" s="248" t="s">
        <v>131</v>
      </c>
      <c r="AU184" s="248" t="s">
        <v>90</v>
      </c>
      <c r="AY184" s="17" t="s">
        <v>129</v>
      </c>
      <c r="BE184" s="249">
        <f>IF(N184="základní",J184,0)</f>
        <v>0</v>
      </c>
      <c r="BF184" s="249">
        <f>IF(N184="snížená",J184,0)</f>
        <v>0</v>
      </c>
      <c r="BG184" s="249">
        <f>IF(N184="zákl. přenesená",J184,0)</f>
        <v>0</v>
      </c>
      <c r="BH184" s="249">
        <f>IF(N184="sníž. přenesená",J184,0)</f>
        <v>0</v>
      </c>
      <c r="BI184" s="249">
        <f>IF(N184="nulová",J184,0)</f>
        <v>0</v>
      </c>
      <c r="BJ184" s="17" t="s">
        <v>88</v>
      </c>
      <c r="BK184" s="249">
        <f>ROUND(I184*H184,2)</f>
        <v>0</v>
      </c>
      <c r="BL184" s="17" t="s">
        <v>135</v>
      </c>
      <c r="BM184" s="248" t="s">
        <v>353</v>
      </c>
    </row>
    <row r="185" spans="1:47" s="2" customFormat="1" ht="12">
      <c r="A185" s="38"/>
      <c r="B185" s="39"/>
      <c r="C185" s="40"/>
      <c r="D185" s="250" t="s">
        <v>137</v>
      </c>
      <c r="E185" s="40"/>
      <c r="F185" s="251" t="s">
        <v>354</v>
      </c>
      <c r="G185" s="40"/>
      <c r="H185" s="40"/>
      <c r="I185" s="144"/>
      <c r="J185" s="40"/>
      <c r="K185" s="40"/>
      <c r="L185" s="44"/>
      <c r="M185" s="252"/>
      <c r="N185" s="253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137</v>
      </c>
      <c r="AU185" s="17" t="s">
        <v>90</v>
      </c>
    </row>
    <row r="186" spans="1:51" s="13" customFormat="1" ht="12">
      <c r="A186" s="13"/>
      <c r="B186" s="254"/>
      <c r="C186" s="255"/>
      <c r="D186" s="250" t="s">
        <v>139</v>
      </c>
      <c r="E186" s="256" t="s">
        <v>1</v>
      </c>
      <c r="F186" s="257" t="s">
        <v>355</v>
      </c>
      <c r="G186" s="255"/>
      <c r="H186" s="256" t="s">
        <v>1</v>
      </c>
      <c r="I186" s="258"/>
      <c r="J186" s="255"/>
      <c r="K186" s="255"/>
      <c r="L186" s="259"/>
      <c r="M186" s="260"/>
      <c r="N186" s="261"/>
      <c r="O186" s="261"/>
      <c r="P186" s="261"/>
      <c r="Q186" s="261"/>
      <c r="R186" s="261"/>
      <c r="S186" s="261"/>
      <c r="T186" s="26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63" t="s">
        <v>139</v>
      </c>
      <c r="AU186" s="263" t="s">
        <v>90</v>
      </c>
      <c r="AV186" s="13" t="s">
        <v>88</v>
      </c>
      <c r="AW186" s="13" t="s">
        <v>36</v>
      </c>
      <c r="AX186" s="13" t="s">
        <v>80</v>
      </c>
      <c r="AY186" s="263" t="s">
        <v>129</v>
      </c>
    </row>
    <row r="187" spans="1:51" s="14" customFormat="1" ht="12">
      <c r="A187" s="14"/>
      <c r="B187" s="264"/>
      <c r="C187" s="265"/>
      <c r="D187" s="250" t="s">
        <v>139</v>
      </c>
      <c r="E187" s="266" t="s">
        <v>1</v>
      </c>
      <c r="F187" s="267" t="s">
        <v>356</v>
      </c>
      <c r="G187" s="265"/>
      <c r="H187" s="268">
        <v>0.095</v>
      </c>
      <c r="I187" s="269"/>
      <c r="J187" s="265"/>
      <c r="K187" s="265"/>
      <c r="L187" s="270"/>
      <c r="M187" s="271"/>
      <c r="N187" s="272"/>
      <c r="O187" s="272"/>
      <c r="P187" s="272"/>
      <c r="Q187" s="272"/>
      <c r="R187" s="272"/>
      <c r="S187" s="272"/>
      <c r="T187" s="273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74" t="s">
        <v>139</v>
      </c>
      <c r="AU187" s="274" t="s">
        <v>90</v>
      </c>
      <c r="AV187" s="14" t="s">
        <v>90</v>
      </c>
      <c r="AW187" s="14" t="s">
        <v>36</v>
      </c>
      <c r="AX187" s="14" t="s">
        <v>88</v>
      </c>
      <c r="AY187" s="274" t="s">
        <v>129</v>
      </c>
    </row>
    <row r="188" spans="1:65" s="2" customFormat="1" ht="24" customHeight="1">
      <c r="A188" s="38"/>
      <c r="B188" s="39"/>
      <c r="C188" s="236" t="s">
        <v>227</v>
      </c>
      <c r="D188" s="236" t="s">
        <v>131</v>
      </c>
      <c r="E188" s="237" t="s">
        <v>357</v>
      </c>
      <c r="F188" s="238" t="s">
        <v>358</v>
      </c>
      <c r="G188" s="239" t="s">
        <v>144</v>
      </c>
      <c r="H188" s="240">
        <v>14</v>
      </c>
      <c r="I188" s="241"/>
      <c r="J188" s="242">
        <f>ROUND(I188*H188,2)</f>
        <v>0</v>
      </c>
      <c r="K188" s="243"/>
      <c r="L188" s="44"/>
      <c r="M188" s="244" t="s">
        <v>1</v>
      </c>
      <c r="N188" s="245" t="s">
        <v>45</v>
      </c>
      <c r="O188" s="91"/>
      <c r="P188" s="246">
        <f>O188*H188</f>
        <v>0</v>
      </c>
      <c r="Q188" s="246">
        <v>0.00874</v>
      </c>
      <c r="R188" s="246">
        <f>Q188*H188</f>
        <v>0.12236</v>
      </c>
      <c r="S188" s="246">
        <v>0</v>
      </c>
      <c r="T188" s="247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8" t="s">
        <v>135</v>
      </c>
      <c r="AT188" s="248" t="s">
        <v>131</v>
      </c>
      <c r="AU188" s="248" t="s">
        <v>90</v>
      </c>
      <c r="AY188" s="17" t="s">
        <v>129</v>
      </c>
      <c r="BE188" s="249">
        <f>IF(N188="základní",J188,0)</f>
        <v>0</v>
      </c>
      <c r="BF188" s="249">
        <f>IF(N188="snížená",J188,0)</f>
        <v>0</v>
      </c>
      <c r="BG188" s="249">
        <f>IF(N188="zákl. přenesená",J188,0)</f>
        <v>0</v>
      </c>
      <c r="BH188" s="249">
        <f>IF(N188="sníž. přenesená",J188,0)</f>
        <v>0</v>
      </c>
      <c r="BI188" s="249">
        <f>IF(N188="nulová",J188,0)</f>
        <v>0</v>
      </c>
      <c r="BJ188" s="17" t="s">
        <v>88</v>
      </c>
      <c r="BK188" s="249">
        <f>ROUND(I188*H188,2)</f>
        <v>0</v>
      </c>
      <c r="BL188" s="17" t="s">
        <v>135</v>
      </c>
      <c r="BM188" s="248" t="s">
        <v>359</v>
      </c>
    </row>
    <row r="189" spans="1:47" s="2" customFormat="1" ht="12">
      <c r="A189" s="38"/>
      <c r="B189" s="39"/>
      <c r="C189" s="40"/>
      <c r="D189" s="250" t="s">
        <v>137</v>
      </c>
      <c r="E189" s="40"/>
      <c r="F189" s="251" t="s">
        <v>360</v>
      </c>
      <c r="G189" s="40"/>
      <c r="H189" s="40"/>
      <c r="I189" s="144"/>
      <c r="J189" s="40"/>
      <c r="K189" s="40"/>
      <c r="L189" s="44"/>
      <c r="M189" s="252"/>
      <c r="N189" s="253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137</v>
      </c>
      <c r="AU189" s="17" t="s">
        <v>90</v>
      </c>
    </row>
    <row r="190" spans="1:51" s="14" customFormat="1" ht="12">
      <c r="A190" s="14"/>
      <c r="B190" s="264"/>
      <c r="C190" s="265"/>
      <c r="D190" s="250" t="s">
        <v>139</v>
      </c>
      <c r="E190" s="266" t="s">
        <v>1</v>
      </c>
      <c r="F190" s="267" t="s">
        <v>361</v>
      </c>
      <c r="G190" s="265"/>
      <c r="H190" s="268">
        <v>14</v>
      </c>
      <c r="I190" s="269"/>
      <c r="J190" s="265"/>
      <c r="K190" s="265"/>
      <c r="L190" s="270"/>
      <c r="M190" s="271"/>
      <c r="N190" s="272"/>
      <c r="O190" s="272"/>
      <c r="P190" s="272"/>
      <c r="Q190" s="272"/>
      <c r="R190" s="272"/>
      <c r="S190" s="272"/>
      <c r="T190" s="27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74" t="s">
        <v>139</v>
      </c>
      <c r="AU190" s="274" t="s">
        <v>90</v>
      </c>
      <c r="AV190" s="14" t="s">
        <v>90</v>
      </c>
      <c r="AW190" s="14" t="s">
        <v>36</v>
      </c>
      <c r="AX190" s="14" t="s">
        <v>88</v>
      </c>
      <c r="AY190" s="274" t="s">
        <v>129</v>
      </c>
    </row>
    <row r="191" spans="1:51" s="13" customFormat="1" ht="12">
      <c r="A191" s="13"/>
      <c r="B191" s="254"/>
      <c r="C191" s="255"/>
      <c r="D191" s="250" t="s">
        <v>139</v>
      </c>
      <c r="E191" s="256" t="s">
        <v>1</v>
      </c>
      <c r="F191" s="257" t="s">
        <v>362</v>
      </c>
      <c r="G191" s="255"/>
      <c r="H191" s="256" t="s">
        <v>1</v>
      </c>
      <c r="I191" s="258"/>
      <c r="J191" s="255"/>
      <c r="K191" s="255"/>
      <c r="L191" s="259"/>
      <c r="M191" s="260"/>
      <c r="N191" s="261"/>
      <c r="O191" s="261"/>
      <c r="P191" s="261"/>
      <c r="Q191" s="261"/>
      <c r="R191" s="261"/>
      <c r="S191" s="261"/>
      <c r="T191" s="26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63" t="s">
        <v>139</v>
      </c>
      <c r="AU191" s="263" t="s">
        <v>90</v>
      </c>
      <c r="AV191" s="13" t="s">
        <v>88</v>
      </c>
      <c r="AW191" s="13" t="s">
        <v>36</v>
      </c>
      <c r="AX191" s="13" t="s">
        <v>80</v>
      </c>
      <c r="AY191" s="263" t="s">
        <v>129</v>
      </c>
    </row>
    <row r="192" spans="1:65" s="2" customFormat="1" ht="24" customHeight="1">
      <c r="A192" s="38"/>
      <c r="B192" s="39"/>
      <c r="C192" s="236" t="s">
        <v>8</v>
      </c>
      <c r="D192" s="236" t="s">
        <v>131</v>
      </c>
      <c r="E192" s="237" t="s">
        <v>363</v>
      </c>
      <c r="F192" s="238" t="s">
        <v>364</v>
      </c>
      <c r="G192" s="239" t="s">
        <v>144</v>
      </c>
      <c r="H192" s="240">
        <v>14</v>
      </c>
      <c r="I192" s="241"/>
      <c r="J192" s="242">
        <f>ROUND(I192*H192,2)</f>
        <v>0</v>
      </c>
      <c r="K192" s="243"/>
      <c r="L192" s="44"/>
      <c r="M192" s="244" t="s">
        <v>1</v>
      </c>
      <c r="N192" s="245" t="s">
        <v>45</v>
      </c>
      <c r="O192" s="91"/>
      <c r="P192" s="246">
        <f>O192*H192</f>
        <v>0</v>
      </c>
      <c r="Q192" s="246">
        <v>0</v>
      </c>
      <c r="R192" s="246">
        <f>Q192*H192</f>
        <v>0</v>
      </c>
      <c r="S192" s="246">
        <v>0</v>
      </c>
      <c r="T192" s="247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48" t="s">
        <v>135</v>
      </c>
      <c r="AT192" s="248" t="s">
        <v>131</v>
      </c>
      <c r="AU192" s="248" t="s">
        <v>90</v>
      </c>
      <c r="AY192" s="17" t="s">
        <v>129</v>
      </c>
      <c r="BE192" s="249">
        <f>IF(N192="základní",J192,0)</f>
        <v>0</v>
      </c>
      <c r="BF192" s="249">
        <f>IF(N192="snížená",J192,0)</f>
        <v>0</v>
      </c>
      <c r="BG192" s="249">
        <f>IF(N192="zákl. přenesená",J192,0)</f>
        <v>0</v>
      </c>
      <c r="BH192" s="249">
        <f>IF(N192="sníž. přenesená",J192,0)</f>
        <v>0</v>
      </c>
      <c r="BI192" s="249">
        <f>IF(N192="nulová",J192,0)</f>
        <v>0</v>
      </c>
      <c r="BJ192" s="17" t="s">
        <v>88</v>
      </c>
      <c r="BK192" s="249">
        <f>ROUND(I192*H192,2)</f>
        <v>0</v>
      </c>
      <c r="BL192" s="17" t="s">
        <v>135</v>
      </c>
      <c r="BM192" s="248" t="s">
        <v>365</v>
      </c>
    </row>
    <row r="193" spans="1:47" s="2" customFormat="1" ht="12">
      <c r="A193" s="38"/>
      <c r="B193" s="39"/>
      <c r="C193" s="40"/>
      <c r="D193" s="250" t="s">
        <v>137</v>
      </c>
      <c r="E193" s="40"/>
      <c r="F193" s="251" t="s">
        <v>366</v>
      </c>
      <c r="G193" s="40"/>
      <c r="H193" s="40"/>
      <c r="I193" s="144"/>
      <c r="J193" s="40"/>
      <c r="K193" s="40"/>
      <c r="L193" s="44"/>
      <c r="M193" s="252"/>
      <c r="N193" s="253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137</v>
      </c>
      <c r="AU193" s="17" t="s">
        <v>90</v>
      </c>
    </row>
    <row r="194" spans="1:51" s="14" customFormat="1" ht="12">
      <c r="A194" s="14"/>
      <c r="B194" s="264"/>
      <c r="C194" s="265"/>
      <c r="D194" s="250" t="s">
        <v>139</v>
      </c>
      <c r="E194" s="266" t="s">
        <v>1</v>
      </c>
      <c r="F194" s="267" t="s">
        <v>361</v>
      </c>
      <c r="G194" s="265"/>
      <c r="H194" s="268">
        <v>14</v>
      </c>
      <c r="I194" s="269"/>
      <c r="J194" s="265"/>
      <c r="K194" s="265"/>
      <c r="L194" s="270"/>
      <c r="M194" s="271"/>
      <c r="N194" s="272"/>
      <c r="O194" s="272"/>
      <c r="P194" s="272"/>
      <c r="Q194" s="272"/>
      <c r="R194" s="272"/>
      <c r="S194" s="272"/>
      <c r="T194" s="273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74" t="s">
        <v>139</v>
      </c>
      <c r="AU194" s="274" t="s">
        <v>90</v>
      </c>
      <c r="AV194" s="14" t="s">
        <v>90</v>
      </c>
      <c r="AW194" s="14" t="s">
        <v>36</v>
      </c>
      <c r="AX194" s="14" t="s">
        <v>88</v>
      </c>
      <c r="AY194" s="274" t="s">
        <v>129</v>
      </c>
    </row>
    <row r="195" spans="1:51" s="13" customFormat="1" ht="12">
      <c r="A195" s="13"/>
      <c r="B195" s="254"/>
      <c r="C195" s="255"/>
      <c r="D195" s="250" t="s">
        <v>139</v>
      </c>
      <c r="E195" s="256" t="s">
        <v>1</v>
      </c>
      <c r="F195" s="257" t="s">
        <v>362</v>
      </c>
      <c r="G195" s="255"/>
      <c r="H195" s="256" t="s">
        <v>1</v>
      </c>
      <c r="I195" s="258"/>
      <c r="J195" s="255"/>
      <c r="K195" s="255"/>
      <c r="L195" s="259"/>
      <c r="M195" s="260"/>
      <c r="N195" s="261"/>
      <c r="O195" s="261"/>
      <c r="P195" s="261"/>
      <c r="Q195" s="261"/>
      <c r="R195" s="261"/>
      <c r="S195" s="261"/>
      <c r="T195" s="26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63" t="s">
        <v>139</v>
      </c>
      <c r="AU195" s="263" t="s">
        <v>90</v>
      </c>
      <c r="AV195" s="13" t="s">
        <v>88</v>
      </c>
      <c r="AW195" s="13" t="s">
        <v>36</v>
      </c>
      <c r="AX195" s="13" t="s">
        <v>80</v>
      </c>
      <c r="AY195" s="263" t="s">
        <v>129</v>
      </c>
    </row>
    <row r="196" spans="1:65" s="2" customFormat="1" ht="24" customHeight="1">
      <c r="A196" s="38"/>
      <c r="B196" s="39"/>
      <c r="C196" s="236" t="s">
        <v>240</v>
      </c>
      <c r="D196" s="236" t="s">
        <v>131</v>
      </c>
      <c r="E196" s="237" t="s">
        <v>367</v>
      </c>
      <c r="F196" s="238" t="s">
        <v>368</v>
      </c>
      <c r="G196" s="239" t="s">
        <v>144</v>
      </c>
      <c r="H196" s="240">
        <v>1.82</v>
      </c>
      <c r="I196" s="241"/>
      <c r="J196" s="242">
        <f>ROUND(I196*H196,2)</f>
        <v>0</v>
      </c>
      <c r="K196" s="243"/>
      <c r="L196" s="44"/>
      <c r="M196" s="244" t="s">
        <v>1</v>
      </c>
      <c r="N196" s="245" t="s">
        <v>45</v>
      </c>
      <c r="O196" s="91"/>
      <c r="P196" s="246">
        <f>O196*H196</f>
        <v>0</v>
      </c>
      <c r="Q196" s="246">
        <v>0</v>
      </c>
      <c r="R196" s="246">
        <f>Q196*H196</f>
        <v>0</v>
      </c>
      <c r="S196" s="246">
        <v>0</v>
      </c>
      <c r="T196" s="247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48" t="s">
        <v>135</v>
      </c>
      <c r="AT196" s="248" t="s">
        <v>131</v>
      </c>
      <c r="AU196" s="248" t="s">
        <v>90</v>
      </c>
      <c r="AY196" s="17" t="s">
        <v>129</v>
      </c>
      <c r="BE196" s="249">
        <f>IF(N196="základní",J196,0)</f>
        <v>0</v>
      </c>
      <c r="BF196" s="249">
        <f>IF(N196="snížená",J196,0)</f>
        <v>0</v>
      </c>
      <c r="BG196" s="249">
        <f>IF(N196="zákl. přenesená",J196,0)</f>
        <v>0</v>
      </c>
      <c r="BH196" s="249">
        <f>IF(N196="sníž. přenesená",J196,0)</f>
        <v>0</v>
      </c>
      <c r="BI196" s="249">
        <f>IF(N196="nulová",J196,0)</f>
        <v>0</v>
      </c>
      <c r="BJ196" s="17" t="s">
        <v>88</v>
      </c>
      <c r="BK196" s="249">
        <f>ROUND(I196*H196,2)</f>
        <v>0</v>
      </c>
      <c r="BL196" s="17" t="s">
        <v>135</v>
      </c>
      <c r="BM196" s="248" t="s">
        <v>369</v>
      </c>
    </row>
    <row r="197" spans="1:47" s="2" customFormat="1" ht="12">
      <c r="A197" s="38"/>
      <c r="B197" s="39"/>
      <c r="C197" s="40"/>
      <c r="D197" s="250" t="s">
        <v>137</v>
      </c>
      <c r="E197" s="40"/>
      <c r="F197" s="251" t="s">
        <v>370</v>
      </c>
      <c r="G197" s="40"/>
      <c r="H197" s="40"/>
      <c r="I197" s="144"/>
      <c r="J197" s="40"/>
      <c r="K197" s="40"/>
      <c r="L197" s="44"/>
      <c r="M197" s="252"/>
      <c r="N197" s="253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137</v>
      </c>
      <c r="AU197" s="17" t="s">
        <v>90</v>
      </c>
    </row>
    <row r="198" spans="1:51" s="14" customFormat="1" ht="12">
      <c r="A198" s="14"/>
      <c r="B198" s="264"/>
      <c r="C198" s="265"/>
      <c r="D198" s="250" t="s">
        <v>139</v>
      </c>
      <c r="E198" s="266" t="s">
        <v>1</v>
      </c>
      <c r="F198" s="267" t="s">
        <v>371</v>
      </c>
      <c r="G198" s="265"/>
      <c r="H198" s="268">
        <v>0.57</v>
      </c>
      <c r="I198" s="269"/>
      <c r="J198" s="265"/>
      <c r="K198" s="265"/>
      <c r="L198" s="270"/>
      <c r="M198" s="271"/>
      <c r="N198" s="272"/>
      <c r="O198" s="272"/>
      <c r="P198" s="272"/>
      <c r="Q198" s="272"/>
      <c r="R198" s="272"/>
      <c r="S198" s="272"/>
      <c r="T198" s="273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74" t="s">
        <v>139</v>
      </c>
      <c r="AU198" s="274" t="s">
        <v>90</v>
      </c>
      <c r="AV198" s="14" t="s">
        <v>90</v>
      </c>
      <c r="AW198" s="14" t="s">
        <v>36</v>
      </c>
      <c r="AX198" s="14" t="s">
        <v>80</v>
      </c>
      <c r="AY198" s="274" t="s">
        <v>129</v>
      </c>
    </row>
    <row r="199" spans="1:51" s="14" customFormat="1" ht="12">
      <c r="A199" s="14"/>
      <c r="B199" s="264"/>
      <c r="C199" s="265"/>
      <c r="D199" s="250" t="s">
        <v>139</v>
      </c>
      <c r="E199" s="266" t="s">
        <v>1</v>
      </c>
      <c r="F199" s="267" t="s">
        <v>372</v>
      </c>
      <c r="G199" s="265"/>
      <c r="H199" s="268">
        <v>1.82</v>
      </c>
      <c r="I199" s="269"/>
      <c r="J199" s="265"/>
      <c r="K199" s="265"/>
      <c r="L199" s="270"/>
      <c r="M199" s="271"/>
      <c r="N199" s="272"/>
      <c r="O199" s="272"/>
      <c r="P199" s="272"/>
      <c r="Q199" s="272"/>
      <c r="R199" s="272"/>
      <c r="S199" s="272"/>
      <c r="T199" s="27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74" t="s">
        <v>139</v>
      </c>
      <c r="AU199" s="274" t="s">
        <v>90</v>
      </c>
      <c r="AV199" s="14" t="s">
        <v>90</v>
      </c>
      <c r="AW199" s="14" t="s">
        <v>36</v>
      </c>
      <c r="AX199" s="14" t="s">
        <v>88</v>
      </c>
      <c r="AY199" s="274" t="s">
        <v>129</v>
      </c>
    </row>
    <row r="200" spans="1:65" s="2" customFormat="1" ht="16.5" customHeight="1">
      <c r="A200" s="38"/>
      <c r="B200" s="39"/>
      <c r="C200" s="236" t="s">
        <v>249</v>
      </c>
      <c r="D200" s="236" t="s">
        <v>131</v>
      </c>
      <c r="E200" s="237" t="s">
        <v>373</v>
      </c>
      <c r="F200" s="238" t="s">
        <v>374</v>
      </c>
      <c r="G200" s="239" t="s">
        <v>150</v>
      </c>
      <c r="H200" s="240">
        <v>1.65</v>
      </c>
      <c r="I200" s="241"/>
      <c r="J200" s="242">
        <f>ROUND(I200*H200,2)</f>
        <v>0</v>
      </c>
      <c r="K200" s="243"/>
      <c r="L200" s="44"/>
      <c r="M200" s="244" t="s">
        <v>1</v>
      </c>
      <c r="N200" s="245" t="s">
        <v>45</v>
      </c>
      <c r="O200" s="91"/>
      <c r="P200" s="246">
        <f>O200*H200</f>
        <v>0</v>
      </c>
      <c r="Q200" s="246">
        <v>2.43279</v>
      </c>
      <c r="R200" s="246">
        <f>Q200*H200</f>
        <v>4.014103499999999</v>
      </c>
      <c r="S200" s="246">
        <v>0</v>
      </c>
      <c r="T200" s="247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48" t="s">
        <v>135</v>
      </c>
      <c r="AT200" s="248" t="s">
        <v>131</v>
      </c>
      <c r="AU200" s="248" t="s">
        <v>90</v>
      </c>
      <c r="AY200" s="17" t="s">
        <v>129</v>
      </c>
      <c r="BE200" s="249">
        <f>IF(N200="základní",J200,0)</f>
        <v>0</v>
      </c>
      <c r="BF200" s="249">
        <f>IF(N200="snížená",J200,0)</f>
        <v>0</v>
      </c>
      <c r="BG200" s="249">
        <f>IF(N200="zákl. přenesená",J200,0)</f>
        <v>0</v>
      </c>
      <c r="BH200" s="249">
        <f>IF(N200="sníž. přenesená",J200,0)</f>
        <v>0</v>
      </c>
      <c r="BI200" s="249">
        <f>IF(N200="nulová",J200,0)</f>
        <v>0</v>
      </c>
      <c r="BJ200" s="17" t="s">
        <v>88</v>
      </c>
      <c r="BK200" s="249">
        <f>ROUND(I200*H200,2)</f>
        <v>0</v>
      </c>
      <c r="BL200" s="17" t="s">
        <v>135</v>
      </c>
      <c r="BM200" s="248" t="s">
        <v>375</v>
      </c>
    </row>
    <row r="201" spans="1:47" s="2" customFormat="1" ht="12">
      <c r="A201" s="38"/>
      <c r="B201" s="39"/>
      <c r="C201" s="40"/>
      <c r="D201" s="250" t="s">
        <v>137</v>
      </c>
      <c r="E201" s="40"/>
      <c r="F201" s="251" t="s">
        <v>376</v>
      </c>
      <c r="G201" s="40"/>
      <c r="H201" s="40"/>
      <c r="I201" s="144"/>
      <c r="J201" s="40"/>
      <c r="K201" s="40"/>
      <c r="L201" s="44"/>
      <c r="M201" s="252"/>
      <c r="N201" s="253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137</v>
      </c>
      <c r="AU201" s="17" t="s">
        <v>90</v>
      </c>
    </row>
    <row r="202" spans="1:51" s="14" customFormat="1" ht="12">
      <c r="A202" s="14"/>
      <c r="B202" s="264"/>
      <c r="C202" s="265"/>
      <c r="D202" s="250" t="s">
        <v>139</v>
      </c>
      <c r="E202" s="266" t="s">
        <v>1</v>
      </c>
      <c r="F202" s="267" t="s">
        <v>377</v>
      </c>
      <c r="G202" s="265"/>
      <c r="H202" s="268">
        <v>1.65</v>
      </c>
      <c r="I202" s="269"/>
      <c r="J202" s="265"/>
      <c r="K202" s="265"/>
      <c r="L202" s="270"/>
      <c r="M202" s="271"/>
      <c r="N202" s="272"/>
      <c r="O202" s="272"/>
      <c r="P202" s="272"/>
      <c r="Q202" s="272"/>
      <c r="R202" s="272"/>
      <c r="S202" s="272"/>
      <c r="T202" s="273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74" t="s">
        <v>139</v>
      </c>
      <c r="AU202" s="274" t="s">
        <v>90</v>
      </c>
      <c r="AV202" s="14" t="s">
        <v>90</v>
      </c>
      <c r="AW202" s="14" t="s">
        <v>36</v>
      </c>
      <c r="AX202" s="14" t="s">
        <v>88</v>
      </c>
      <c r="AY202" s="274" t="s">
        <v>129</v>
      </c>
    </row>
    <row r="203" spans="1:65" s="2" customFormat="1" ht="24" customHeight="1">
      <c r="A203" s="38"/>
      <c r="B203" s="39"/>
      <c r="C203" s="236" t="s">
        <v>255</v>
      </c>
      <c r="D203" s="236" t="s">
        <v>131</v>
      </c>
      <c r="E203" s="237" t="s">
        <v>378</v>
      </c>
      <c r="F203" s="238" t="s">
        <v>379</v>
      </c>
      <c r="G203" s="239" t="s">
        <v>150</v>
      </c>
      <c r="H203" s="240">
        <v>1.65</v>
      </c>
      <c r="I203" s="241"/>
      <c r="J203" s="242">
        <f>ROUND(I203*H203,2)</f>
        <v>0</v>
      </c>
      <c r="K203" s="243"/>
      <c r="L203" s="44"/>
      <c r="M203" s="244" t="s">
        <v>1</v>
      </c>
      <c r="N203" s="245" t="s">
        <v>45</v>
      </c>
      <c r="O203" s="91"/>
      <c r="P203" s="246">
        <f>O203*H203</f>
        <v>0</v>
      </c>
      <c r="Q203" s="246">
        <v>2.13408</v>
      </c>
      <c r="R203" s="246">
        <f>Q203*H203</f>
        <v>3.521232</v>
      </c>
      <c r="S203" s="246">
        <v>0</v>
      </c>
      <c r="T203" s="247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48" t="s">
        <v>135</v>
      </c>
      <c r="AT203" s="248" t="s">
        <v>131</v>
      </c>
      <c r="AU203" s="248" t="s">
        <v>90</v>
      </c>
      <c r="AY203" s="17" t="s">
        <v>129</v>
      </c>
      <c r="BE203" s="249">
        <f>IF(N203="základní",J203,0)</f>
        <v>0</v>
      </c>
      <c r="BF203" s="249">
        <f>IF(N203="snížená",J203,0)</f>
        <v>0</v>
      </c>
      <c r="BG203" s="249">
        <f>IF(N203="zákl. přenesená",J203,0)</f>
        <v>0</v>
      </c>
      <c r="BH203" s="249">
        <f>IF(N203="sníž. přenesená",J203,0)</f>
        <v>0</v>
      </c>
      <c r="BI203" s="249">
        <f>IF(N203="nulová",J203,0)</f>
        <v>0</v>
      </c>
      <c r="BJ203" s="17" t="s">
        <v>88</v>
      </c>
      <c r="BK203" s="249">
        <f>ROUND(I203*H203,2)</f>
        <v>0</v>
      </c>
      <c r="BL203" s="17" t="s">
        <v>135</v>
      </c>
      <c r="BM203" s="248" t="s">
        <v>380</v>
      </c>
    </row>
    <row r="204" spans="1:47" s="2" customFormat="1" ht="12">
      <c r="A204" s="38"/>
      <c r="B204" s="39"/>
      <c r="C204" s="40"/>
      <c r="D204" s="250" t="s">
        <v>137</v>
      </c>
      <c r="E204" s="40"/>
      <c r="F204" s="251" t="s">
        <v>381</v>
      </c>
      <c r="G204" s="40"/>
      <c r="H204" s="40"/>
      <c r="I204" s="144"/>
      <c r="J204" s="40"/>
      <c r="K204" s="40"/>
      <c r="L204" s="44"/>
      <c r="M204" s="252"/>
      <c r="N204" s="253"/>
      <c r="O204" s="91"/>
      <c r="P204" s="91"/>
      <c r="Q204" s="91"/>
      <c r="R204" s="91"/>
      <c r="S204" s="91"/>
      <c r="T204" s="92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137</v>
      </c>
      <c r="AU204" s="17" t="s">
        <v>90</v>
      </c>
    </row>
    <row r="205" spans="1:51" s="14" customFormat="1" ht="12">
      <c r="A205" s="14"/>
      <c r="B205" s="264"/>
      <c r="C205" s="265"/>
      <c r="D205" s="250" t="s">
        <v>139</v>
      </c>
      <c r="E205" s="266" t="s">
        <v>1</v>
      </c>
      <c r="F205" s="267" t="s">
        <v>382</v>
      </c>
      <c r="G205" s="265"/>
      <c r="H205" s="268">
        <v>1.65</v>
      </c>
      <c r="I205" s="269"/>
      <c r="J205" s="265"/>
      <c r="K205" s="265"/>
      <c r="L205" s="270"/>
      <c r="M205" s="271"/>
      <c r="N205" s="272"/>
      <c r="O205" s="272"/>
      <c r="P205" s="272"/>
      <c r="Q205" s="272"/>
      <c r="R205" s="272"/>
      <c r="S205" s="272"/>
      <c r="T205" s="273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74" t="s">
        <v>139</v>
      </c>
      <c r="AU205" s="274" t="s">
        <v>90</v>
      </c>
      <c r="AV205" s="14" t="s">
        <v>90</v>
      </c>
      <c r="AW205" s="14" t="s">
        <v>36</v>
      </c>
      <c r="AX205" s="14" t="s">
        <v>88</v>
      </c>
      <c r="AY205" s="274" t="s">
        <v>129</v>
      </c>
    </row>
    <row r="206" spans="1:65" s="2" customFormat="1" ht="24" customHeight="1">
      <c r="A206" s="38"/>
      <c r="B206" s="39"/>
      <c r="C206" s="236" t="s">
        <v>263</v>
      </c>
      <c r="D206" s="236" t="s">
        <v>131</v>
      </c>
      <c r="E206" s="237" t="s">
        <v>241</v>
      </c>
      <c r="F206" s="238" t="s">
        <v>242</v>
      </c>
      <c r="G206" s="239" t="s">
        <v>150</v>
      </c>
      <c r="H206" s="240">
        <v>6.83</v>
      </c>
      <c r="I206" s="241"/>
      <c r="J206" s="242">
        <f>ROUND(I206*H206,2)</f>
        <v>0</v>
      </c>
      <c r="K206" s="243"/>
      <c r="L206" s="44"/>
      <c r="M206" s="244" t="s">
        <v>1</v>
      </c>
      <c r="N206" s="245" t="s">
        <v>45</v>
      </c>
      <c r="O206" s="91"/>
      <c r="P206" s="246">
        <f>O206*H206</f>
        <v>0</v>
      </c>
      <c r="Q206" s="246">
        <v>2.43408</v>
      </c>
      <c r="R206" s="246">
        <f>Q206*H206</f>
        <v>16.6247664</v>
      </c>
      <c r="S206" s="246">
        <v>0</v>
      </c>
      <c r="T206" s="247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48" t="s">
        <v>135</v>
      </c>
      <c r="AT206" s="248" t="s">
        <v>131</v>
      </c>
      <c r="AU206" s="248" t="s">
        <v>90</v>
      </c>
      <c r="AY206" s="17" t="s">
        <v>129</v>
      </c>
      <c r="BE206" s="249">
        <f>IF(N206="základní",J206,0)</f>
        <v>0</v>
      </c>
      <c r="BF206" s="249">
        <f>IF(N206="snížená",J206,0)</f>
        <v>0</v>
      </c>
      <c r="BG206" s="249">
        <f>IF(N206="zákl. přenesená",J206,0)</f>
        <v>0</v>
      </c>
      <c r="BH206" s="249">
        <f>IF(N206="sníž. přenesená",J206,0)</f>
        <v>0</v>
      </c>
      <c r="BI206" s="249">
        <f>IF(N206="nulová",J206,0)</f>
        <v>0</v>
      </c>
      <c r="BJ206" s="17" t="s">
        <v>88</v>
      </c>
      <c r="BK206" s="249">
        <f>ROUND(I206*H206,2)</f>
        <v>0</v>
      </c>
      <c r="BL206" s="17" t="s">
        <v>135</v>
      </c>
      <c r="BM206" s="248" t="s">
        <v>383</v>
      </c>
    </row>
    <row r="207" spans="1:47" s="2" customFormat="1" ht="12">
      <c r="A207" s="38"/>
      <c r="B207" s="39"/>
      <c r="C207" s="40"/>
      <c r="D207" s="250" t="s">
        <v>137</v>
      </c>
      <c r="E207" s="40"/>
      <c r="F207" s="251" t="s">
        <v>384</v>
      </c>
      <c r="G207" s="40"/>
      <c r="H207" s="40"/>
      <c r="I207" s="144"/>
      <c r="J207" s="40"/>
      <c r="K207" s="40"/>
      <c r="L207" s="44"/>
      <c r="M207" s="252"/>
      <c r="N207" s="253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137</v>
      </c>
      <c r="AU207" s="17" t="s">
        <v>90</v>
      </c>
    </row>
    <row r="208" spans="1:51" s="13" customFormat="1" ht="12">
      <c r="A208" s="13"/>
      <c r="B208" s="254"/>
      <c r="C208" s="255"/>
      <c r="D208" s="250" t="s">
        <v>139</v>
      </c>
      <c r="E208" s="256" t="s">
        <v>1</v>
      </c>
      <c r="F208" s="257" t="s">
        <v>245</v>
      </c>
      <c r="G208" s="255"/>
      <c r="H208" s="256" t="s">
        <v>1</v>
      </c>
      <c r="I208" s="258"/>
      <c r="J208" s="255"/>
      <c r="K208" s="255"/>
      <c r="L208" s="259"/>
      <c r="M208" s="260"/>
      <c r="N208" s="261"/>
      <c r="O208" s="261"/>
      <c r="P208" s="261"/>
      <c r="Q208" s="261"/>
      <c r="R208" s="261"/>
      <c r="S208" s="261"/>
      <c r="T208" s="26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63" t="s">
        <v>139</v>
      </c>
      <c r="AU208" s="263" t="s">
        <v>90</v>
      </c>
      <c r="AV208" s="13" t="s">
        <v>88</v>
      </c>
      <c r="AW208" s="13" t="s">
        <v>36</v>
      </c>
      <c r="AX208" s="13" t="s">
        <v>80</v>
      </c>
      <c r="AY208" s="263" t="s">
        <v>129</v>
      </c>
    </row>
    <row r="209" spans="1:51" s="13" customFormat="1" ht="12">
      <c r="A209" s="13"/>
      <c r="B209" s="254"/>
      <c r="C209" s="255"/>
      <c r="D209" s="250" t="s">
        <v>139</v>
      </c>
      <c r="E209" s="256" t="s">
        <v>1</v>
      </c>
      <c r="F209" s="257" t="s">
        <v>385</v>
      </c>
      <c r="G209" s="255"/>
      <c r="H209" s="256" t="s">
        <v>1</v>
      </c>
      <c r="I209" s="258"/>
      <c r="J209" s="255"/>
      <c r="K209" s="255"/>
      <c r="L209" s="259"/>
      <c r="M209" s="260"/>
      <c r="N209" s="261"/>
      <c r="O209" s="261"/>
      <c r="P209" s="261"/>
      <c r="Q209" s="261"/>
      <c r="R209" s="261"/>
      <c r="S209" s="261"/>
      <c r="T209" s="26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63" t="s">
        <v>139</v>
      </c>
      <c r="AU209" s="263" t="s">
        <v>90</v>
      </c>
      <c r="AV209" s="13" t="s">
        <v>88</v>
      </c>
      <c r="AW209" s="13" t="s">
        <v>36</v>
      </c>
      <c r="AX209" s="13" t="s">
        <v>80</v>
      </c>
      <c r="AY209" s="263" t="s">
        <v>129</v>
      </c>
    </row>
    <row r="210" spans="1:51" s="13" customFormat="1" ht="12">
      <c r="A210" s="13"/>
      <c r="B210" s="254"/>
      <c r="C210" s="255"/>
      <c r="D210" s="250" t="s">
        <v>139</v>
      </c>
      <c r="E210" s="256" t="s">
        <v>1</v>
      </c>
      <c r="F210" s="257" t="s">
        <v>386</v>
      </c>
      <c r="G210" s="255"/>
      <c r="H210" s="256" t="s">
        <v>1</v>
      </c>
      <c r="I210" s="258"/>
      <c r="J210" s="255"/>
      <c r="K210" s="255"/>
      <c r="L210" s="259"/>
      <c r="M210" s="260"/>
      <c r="N210" s="261"/>
      <c r="O210" s="261"/>
      <c r="P210" s="261"/>
      <c r="Q210" s="261"/>
      <c r="R210" s="261"/>
      <c r="S210" s="261"/>
      <c r="T210" s="26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63" t="s">
        <v>139</v>
      </c>
      <c r="AU210" s="263" t="s">
        <v>90</v>
      </c>
      <c r="AV210" s="13" t="s">
        <v>88</v>
      </c>
      <c r="AW210" s="13" t="s">
        <v>36</v>
      </c>
      <c r="AX210" s="13" t="s">
        <v>80</v>
      </c>
      <c r="AY210" s="263" t="s">
        <v>129</v>
      </c>
    </row>
    <row r="211" spans="1:51" s="14" customFormat="1" ht="12">
      <c r="A211" s="14"/>
      <c r="B211" s="264"/>
      <c r="C211" s="265"/>
      <c r="D211" s="250" t="s">
        <v>139</v>
      </c>
      <c r="E211" s="266" t="s">
        <v>1</v>
      </c>
      <c r="F211" s="267" t="s">
        <v>387</v>
      </c>
      <c r="G211" s="265"/>
      <c r="H211" s="268">
        <v>6</v>
      </c>
      <c r="I211" s="269"/>
      <c r="J211" s="265"/>
      <c r="K211" s="265"/>
      <c r="L211" s="270"/>
      <c r="M211" s="271"/>
      <c r="N211" s="272"/>
      <c r="O211" s="272"/>
      <c r="P211" s="272"/>
      <c r="Q211" s="272"/>
      <c r="R211" s="272"/>
      <c r="S211" s="272"/>
      <c r="T211" s="27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74" t="s">
        <v>139</v>
      </c>
      <c r="AU211" s="274" t="s">
        <v>90</v>
      </c>
      <c r="AV211" s="14" t="s">
        <v>90</v>
      </c>
      <c r="AW211" s="14" t="s">
        <v>36</v>
      </c>
      <c r="AX211" s="14" t="s">
        <v>80</v>
      </c>
      <c r="AY211" s="274" t="s">
        <v>129</v>
      </c>
    </row>
    <row r="212" spans="1:51" s="13" customFormat="1" ht="12">
      <c r="A212" s="13"/>
      <c r="B212" s="254"/>
      <c r="C212" s="255"/>
      <c r="D212" s="250" t="s">
        <v>139</v>
      </c>
      <c r="E212" s="256" t="s">
        <v>1</v>
      </c>
      <c r="F212" s="257" t="s">
        <v>388</v>
      </c>
      <c r="G212" s="255"/>
      <c r="H212" s="256" t="s">
        <v>1</v>
      </c>
      <c r="I212" s="258"/>
      <c r="J212" s="255"/>
      <c r="K212" s="255"/>
      <c r="L212" s="259"/>
      <c r="M212" s="260"/>
      <c r="N212" s="261"/>
      <c r="O212" s="261"/>
      <c r="P212" s="261"/>
      <c r="Q212" s="261"/>
      <c r="R212" s="261"/>
      <c r="S212" s="261"/>
      <c r="T212" s="26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63" t="s">
        <v>139</v>
      </c>
      <c r="AU212" s="263" t="s">
        <v>90</v>
      </c>
      <c r="AV212" s="13" t="s">
        <v>88</v>
      </c>
      <c r="AW212" s="13" t="s">
        <v>36</v>
      </c>
      <c r="AX212" s="13" t="s">
        <v>80</v>
      </c>
      <c r="AY212" s="263" t="s">
        <v>129</v>
      </c>
    </row>
    <row r="213" spans="1:51" s="14" customFormat="1" ht="12">
      <c r="A213" s="14"/>
      <c r="B213" s="264"/>
      <c r="C213" s="265"/>
      <c r="D213" s="250" t="s">
        <v>139</v>
      </c>
      <c r="E213" s="266" t="s">
        <v>1</v>
      </c>
      <c r="F213" s="267" t="s">
        <v>389</v>
      </c>
      <c r="G213" s="265"/>
      <c r="H213" s="268">
        <v>0.83</v>
      </c>
      <c r="I213" s="269"/>
      <c r="J213" s="265"/>
      <c r="K213" s="265"/>
      <c r="L213" s="270"/>
      <c r="M213" s="271"/>
      <c r="N213" s="272"/>
      <c r="O213" s="272"/>
      <c r="P213" s="272"/>
      <c r="Q213" s="272"/>
      <c r="R213" s="272"/>
      <c r="S213" s="272"/>
      <c r="T213" s="273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74" t="s">
        <v>139</v>
      </c>
      <c r="AU213" s="274" t="s">
        <v>90</v>
      </c>
      <c r="AV213" s="14" t="s">
        <v>90</v>
      </c>
      <c r="AW213" s="14" t="s">
        <v>36</v>
      </c>
      <c r="AX213" s="14" t="s">
        <v>80</v>
      </c>
      <c r="AY213" s="274" t="s">
        <v>129</v>
      </c>
    </row>
    <row r="214" spans="1:51" s="15" customFormat="1" ht="12">
      <c r="A214" s="15"/>
      <c r="B214" s="286"/>
      <c r="C214" s="287"/>
      <c r="D214" s="250" t="s">
        <v>139</v>
      </c>
      <c r="E214" s="288" t="s">
        <v>1</v>
      </c>
      <c r="F214" s="289" t="s">
        <v>190</v>
      </c>
      <c r="G214" s="287"/>
      <c r="H214" s="290">
        <v>6.83</v>
      </c>
      <c r="I214" s="291"/>
      <c r="J214" s="287"/>
      <c r="K214" s="287"/>
      <c r="L214" s="292"/>
      <c r="M214" s="293"/>
      <c r="N214" s="294"/>
      <c r="O214" s="294"/>
      <c r="P214" s="294"/>
      <c r="Q214" s="294"/>
      <c r="R214" s="294"/>
      <c r="S214" s="294"/>
      <c r="T214" s="29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96" t="s">
        <v>139</v>
      </c>
      <c r="AU214" s="296" t="s">
        <v>90</v>
      </c>
      <c r="AV214" s="15" t="s">
        <v>135</v>
      </c>
      <c r="AW214" s="15" t="s">
        <v>36</v>
      </c>
      <c r="AX214" s="15" t="s">
        <v>88</v>
      </c>
      <c r="AY214" s="296" t="s">
        <v>129</v>
      </c>
    </row>
    <row r="215" spans="1:65" s="2" customFormat="1" ht="24" customHeight="1">
      <c r="A215" s="38"/>
      <c r="B215" s="39"/>
      <c r="C215" s="236" t="s">
        <v>269</v>
      </c>
      <c r="D215" s="236" t="s">
        <v>131</v>
      </c>
      <c r="E215" s="237" t="s">
        <v>250</v>
      </c>
      <c r="F215" s="238" t="s">
        <v>251</v>
      </c>
      <c r="G215" s="239" t="s">
        <v>144</v>
      </c>
      <c r="H215" s="240">
        <v>18.76</v>
      </c>
      <c r="I215" s="241"/>
      <c r="J215" s="242">
        <f>ROUND(I215*H215,2)</f>
        <v>0</v>
      </c>
      <c r="K215" s="243"/>
      <c r="L215" s="44"/>
      <c r="M215" s="244" t="s">
        <v>1</v>
      </c>
      <c r="N215" s="245" t="s">
        <v>45</v>
      </c>
      <c r="O215" s="91"/>
      <c r="P215" s="246">
        <f>O215*H215</f>
        <v>0</v>
      </c>
      <c r="Q215" s="246">
        <v>0</v>
      </c>
      <c r="R215" s="246">
        <f>Q215*H215</f>
        <v>0</v>
      </c>
      <c r="S215" s="246">
        <v>0</v>
      </c>
      <c r="T215" s="247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48" t="s">
        <v>135</v>
      </c>
      <c r="AT215" s="248" t="s">
        <v>131</v>
      </c>
      <c r="AU215" s="248" t="s">
        <v>90</v>
      </c>
      <c r="AY215" s="17" t="s">
        <v>129</v>
      </c>
      <c r="BE215" s="249">
        <f>IF(N215="základní",J215,0)</f>
        <v>0</v>
      </c>
      <c r="BF215" s="249">
        <f>IF(N215="snížená",J215,0)</f>
        <v>0</v>
      </c>
      <c r="BG215" s="249">
        <f>IF(N215="zákl. přenesená",J215,0)</f>
        <v>0</v>
      </c>
      <c r="BH215" s="249">
        <f>IF(N215="sníž. přenesená",J215,0)</f>
        <v>0</v>
      </c>
      <c r="BI215" s="249">
        <f>IF(N215="nulová",J215,0)</f>
        <v>0</v>
      </c>
      <c r="BJ215" s="17" t="s">
        <v>88</v>
      </c>
      <c r="BK215" s="249">
        <f>ROUND(I215*H215,2)</f>
        <v>0</v>
      </c>
      <c r="BL215" s="17" t="s">
        <v>135</v>
      </c>
      <c r="BM215" s="248" t="s">
        <v>390</v>
      </c>
    </row>
    <row r="216" spans="1:47" s="2" customFormat="1" ht="12">
      <c r="A216" s="38"/>
      <c r="B216" s="39"/>
      <c r="C216" s="40"/>
      <c r="D216" s="250" t="s">
        <v>137</v>
      </c>
      <c r="E216" s="40"/>
      <c r="F216" s="251" t="s">
        <v>253</v>
      </c>
      <c r="G216" s="40"/>
      <c r="H216" s="40"/>
      <c r="I216" s="144"/>
      <c r="J216" s="40"/>
      <c r="K216" s="40"/>
      <c r="L216" s="44"/>
      <c r="M216" s="252"/>
      <c r="N216" s="253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137</v>
      </c>
      <c r="AU216" s="17" t="s">
        <v>90</v>
      </c>
    </row>
    <row r="217" spans="1:51" s="13" customFormat="1" ht="12">
      <c r="A217" s="13"/>
      <c r="B217" s="254"/>
      <c r="C217" s="255"/>
      <c r="D217" s="250" t="s">
        <v>139</v>
      </c>
      <c r="E217" s="256" t="s">
        <v>1</v>
      </c>
      <c r="F217" s="257" t="s">
        <v>245</v>
      </c>
      <c r="G217" s="255"/>
      <c r="H217" s="256" t="s">
        <v>1</v>
      </c>
      <c r="I217" s="258"/>
      <c r="J217" s="255"/>
      <c r="K217" s="255"/>
      <c r="L217" s="259"/>
      <c r="M217" s="260"/>
      <c r="N217" s="261"/>
      <c r="O217" s="261"/>
      <c r="P217" s="261"/>
      <c r="Q217" s="261"/>
      <c r="R217" s="261"/>
      <c r="S217" s="261"/>
      <c r="T217" s="26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63" t="s">
        <v>139</v>
      </c>
      <c r="AU217" s="263" t="s">
        <v>90</v>
      </c>
      <c r="AV217" s="13" t="s">
        <v>88</v>
      </c>
      <c r="AW217" s="13" t="s">
        <v>36</v>
      </c>
      <c r="AX217" s="13" t="s">
        <v>80</v>
      </c>
      <c r="AY217" s="263" t="s">
        <v>129</v>
      </c>
    </row>
    <row r="218" spans="1:51" s="13" customFormat="1" ht="12">
      <c r="A218" s="13"/>
      <c r="B218" s="254"/>
      <c r="C218" s="255"/>
      <c r="D218" s="250" t="s">
        <v>139</v>
      </c>
      <c r="E218" s="256" t="s">
        <v>1</v>
      </c>
      <c r="F218" s="257" t="s">
        <v>385</v>
      </c>
      <c r="G218" s="255"/>
      <c r="H218" s="256" t="s">
        <v>1</v>
      </c>
      <c r="I218" s="258"/>
      <c r="J218" s="255"/>
      <c r="K218" s="255"/>
      <c r="L218" s="259"/>
      <c r="M218" s="260"/>
      <c r="N218" s="261"/>
      <c r="O218" s="261"/>
      <c r="P218" s="261"/>
      <c r="Q218" s="261"/>
      <c r="R218" s="261"/>
      <c r="S218" s="261"/>
      <c r="T218" s="26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63" t="s">
        <v>139</v>
      </c>
      <c r="AU218" s="263" t="s">
        <v>90</v>
      </c>
      <c r="AV218" s="13" t="s">
        <v>88</v>
      </c>
      <c r="AW218" s="13" t="s">
        <v>36</v>
      </c>
      <c r="AX218" s="13" t="s">
        <v>80</v>
      </c>
      <c r="AY218" s="263" t="s">
        <v>129</v>
      </c>
    </row>
    <row r="219" spans="1:51" s="13" customFormat="1" ht="12">
      <c r="A219" s="13"/>
      <c r="B219" s="254"/>
      <c r="C219" s="255"/>
      <c r="D219" s="250" t="s">
        <v>139</v>
      </c>
      <c r="E219" s="256" t="s">
        <v>1</v>
      </c>
      <c r="F219" s="257" t="s">
        <v>391</v>
      </c>
      <c r="G219" s="255"/>
      <c r="H219" s="256" t="s">
        <v>1</v>
      </c>
      <c r="I219" s="258"/>
      <c r="J219" s="255"/>
      <c r="K219" s="255"/>
      <c r="L219" s="259"/>
      <c r="M219" s="260"/>
      <c r="N219" s="261"/>
      <c r="O219" s="261"/>
      <c r="P219" s="261"/>
      <c r="Q219" s="261"/>
      <c r="R219" s="261"/>
      <c r="S219" s="261"/>
      <c r="T219" s="26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63" t="s">
        <v>139</v>
      </c>
      <c r="AU219" s="263" t="s">
        <v>90</v>
      </c>
      <c r="AV219" s="13" t="s">
        <v>88</v>
      </c>
      <c r="AW219" s="13" t="s">
        <v>36</v>
      </c>
      <c r="AX219" s="13" t="s">
        <v>80</v>
      </c>
      <c r="AY219" s="263" t="s">
        <v>129</v>
      </c>
    </row>
    <row r="220" spans="1:51" s="14" customFormat="1" ht="12">
      <c r="A220" s="14"/>
      <c r="B220" s="264"/>
      <c r="C220" s="265"/>
      <c r="D220" s="250" t="s">
        <v>139</v>
      </c>
      <c r="E220" s="266" t="s">
        <v>1</v>
      </c>
      <c r="F220" s="267" t="s">
        <v>8</v>
      </c>
      <c r="G220" s="265"/>
      <c r="H220" s="268">
        <v>15</v>
      </c>
      <c r="I220" s="269"/>
      <c r="J220" s="265"/>
      <c r="K220" s="265"/>
      <c r="L220" s="270"/>
      <c r="M220" s="271"/>
      <c r="N220" s="272"/>
      <c r="O220" s="272"/>
      <c r="P220" s="272"/>
      <c r="Q220" s="272"/>
      <c r="R220" s="272"/>
      <c r="S220" s="272"/>
      <c r="T220" s="273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74" t="s">
        <v>139</v>
      </c>
      <c r="AU220" s="274" t="s">
        <v>90</v>
      </c>
      <c r="AV220" s="14" t="s">
        <v>90</v>
      </c>
      <c r="AW220" s="14" t="s">
        <v>36</v>
      </c>
      <c r="AX220" s="14" t="s">
        <v>80</v>
      </c>
      <c r="AY220" s="274" t="s">
        <v>129</v>
      </c>
    </row>
    <row r="221" spans="1:51" s="13" customFormat="1" ht="12">
      <c r="A221" s="13"/>
      <c r="B221" s="254"/>
      <c r="C221" s="255"/>
      <c r="D221" s="250" t="s">
        <v>139</v>
      </c>
      <c r="E221" s="256" t="s">
        <v>1</v>
      </c>
      <c r="F221" s="257" t="s">
        <v>388</v>
      </c>
      <c r="G221" s="255"/>
      <c r="H221" s="256" t="s">
        <v>1</v>
      </c>
      <c r="I221" s="258"/>
      <c r="J221" s="255"/>
      <c r="K221" s="255"/>
      <c r="L221" s="259"/>
      <c r="M221" s="260"/>
      <c r="N221" s="261"/>
      <c r="O221" s="261"/>
      <c r="P221" s="261"/>
      <c r="Q221" s="261"/>
      <c r="R221" s="261"/>
      <c r="S221" s="261"/>
      <c r="T221" s="26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63" t="s">
        <v>139</v>
      </c>
      <c r="AU221" s="263" t="s">
        <v>90</v>
      </c>
      <c r="AV221" s="13" t="s">
        <v>88</v>
      </c>
      <c r="AW221" s="13" t="s">
        <v>36</v>
      </c>
      <c r="AX221" s="13" t="s">
        <v>80</v>
      </c>
      <c r="AY221" s="263" t="s">
        <v>129</v>
      </c>
    </row>
    <row r="222" spans="1:51" s="14" customFormat="1" ht="12">
      <c r="A222" s="14"/>
      <c r="B222" s="264"/>
      <c r="C222" s="265"/>
      <c r="D222" s="250" t="s">
        <v>139</v>
      </c>
      <c r="E222" s="266" t="s">
        <v>1</v>
      </c>
      <c r="F222" s="267" t="s">
        <v>90</v>
      </c>
      <c r="G222" s="265"/>
      <c r="H222" s="268">
        <v>2</v>
      </c>
      <c r="I222" s="269"/>
      <c r="J222" s="265"/>
      <c r="K222" s="265"/>
      <c r="L222" s="270"/>
      <c r="M222" s="271"/>
      <c r="N222" s="272"/>
      <c r="O222" s="272"/>
      <c r="P222" s="272"/>
      <c r="Q222" s="272"/>
      <c r="R222" s="272"/>
      <c r="S222" s="272"/>
      <c r="T222" s="27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74" t="s">
        <v>139</v>
      </c>
      <c r="AU222" s="274" t="s">
        <v>90</v>
      </c>
      <c r="AV222" s="14" t="s">
        <v>90</v>
      </c>
      <c r="AW222" s="14" t="s">
        <v>36</v>
      </c>
      <c r="AX222" s="14" t="s">
        <v>80</v>
      </c>
      <c r="AY222" s="274" t="s">
        <v>129</v>
      </c>
    </row>
    <row r="223" spans="1:51" s="13" customFormat="1" ht="12">
      <c r="A223" s="13"/>
      <c r="B223" s="254"/>
      <c r="C223" s="255"/>
      <c r="D223" s="250" t="s">
        <v>139</v>
      </c>
      <c r="E223" s="256" t="s">
        <v>1</v>
      </c>
      <c r="F223" s="257" t="s">
        <v>392</v>
      </c>
      <c r="G223" s="255"/>
      <c r="H223" s="256" t="s">
        <v>1</v>
      </c>
      <c r="I223" s="258"/>
      <c r="J223" s="255"/>
      <c r="K223" s="255"/>
      <c r="L223" s="259"/>
      <c r="M223" s="260"/>
      <c r="N223" s="261"/>
      <c r="O223" s="261"/>
      <c r="P223" s="261"/>
      <c r="Q223" s="261"/>
      <c r="R223" s="261"/>
      <c r="S223" s="261"/>
      <c r="T223" s="26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63" t="s">
        <v>139</v>
      </c>
      <c r="AU223" s="263" t="s">
        <v>90</v>
      </c>
      <c r="AV223" s="13" t="s">
        <v>88</v>
      </c>
      <c r="AW223" s="13" t="s">
        <v>36</v>
      </c>
      <c r="AX223" s="13" t="s">
        <v>80</v>
      </c>
      <c r="AY223" s="263" t="s">
        <v>129</v>
      </c>
    </row>
    <row r="224" spans="1:51" s="14" customFormat="1" ht="12">
      <c r="A224" s="14"/>
      <c r="B224" s="264"/>
      <c r="C224" s="265"/>
      <c r="D224" s="250" t="s">
        <v>139</v>
      </c>
      <c r="E224" s="266" t="s">
        <v>1</v>
      </c>
      <c r="F224" s="267" t="s">
        <v>393</v>
      </c>
      <c r="G224" s="265"/>
      <c r="H224" s="268">
        <v>1.76</v>
      </c>
      <c r="I224" s="269"/>
      <c r="J224" s="265"/>
      <c r="K224" s="265"/>
      <c r="L224" s="270"/>
      <c r="M224" s="271"/>
      <c r="N224" s="272"/>
      <c r="O224" s="272"/>
      <c r="P224" s="272"/>
      <c r="Q224" s="272"/>
      <c r="R224" s="272"/>
      <c r="S224" s="272"/>
      <c r="T224" s="273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74" t="s">
        <v>139</v>
      </c>
      <c r="AU224" s="274" t="s">
        <v>90</v>
      </c>
      <c r="AV224" s="14" t="s">
        <v>90</v>
      </c>
      <c r="AW224" s="14" t="s">
        <v>36</v>
      </c>
      <c r="AX224" s="14" t="s">
        <v>80</v>
      </c>
      <c r="AY224" s="274" t="s">
        <v>129</v>
      </c>
    </row>
    <row r="225" spans="1:51" s="15" customFormat="1" ht="12">
      <c r="A225" s="15"/>
      <c r="B225" s="286"/>
      <c r="C225" s="287"/>
      <c r="D225" s="250" t="s">
        <v>139</v>
      </c>
      <c r="E225" s="288" t="s">
        <v>1</v>
      </c>
      <c r="F225" s="289" t="s">
        <v>190</v>
      </c>
      <c r="G225" s="287"/>
      <c r="H225" s="290">
        <v>18.76</v>
      </c>
      <c r="I225" s="291"/>
      <c r="J225" s="287"/>
      <c r="K225" s="287"/>
      <c r="L225" s="292"/>
      <c r="M225" s="293"/>
      <c r="N225" s="294"/>
      <c r="O225" s="294"/>
      <c r="P225" s="294"/>
      <c r="Q225" s="294"/>
      <c r="R225" s="294"/>
      <c r="S225" s="294"/>
      <c r="T225" s="29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296" t="s">
        <v>139</v>
      </c>
      <c r="AU225" s="296" t="s">
        <v>90</v>
      </c>
      <c r="AV225" s="15" t="s">
        <v>135</v>
      </c>
      <c r="AW225" s="15" t="s">
        <v>36</v>
      </c>
      <c r="AX225" s="15" t="s">
        <v>88</v>
      </c>
      <c r="AY225" s="296" t="s">
        <v>129</v>
      </c>
    </row>
    <row r="226" spans="1:65" s="2" customFormat="1" ht="24" customHeight="1">
      <c r="A226" s="38"/>
      <c r="B226" s="39"/>
      <c r="C226" s="236" t="s">
        <v>7</v>
      </c>
      <c r="D226" s="236" t="s">
        <v>131</v>
      </c>
      <c r="E226" s="237" t="s">
        <v>394</v>
      </c>
      <c r="F226" s="238" t="s">
        <v>395</v>
      </c>
      <c r="G226" s="239" t="s">
        <v>144</v>
      </c>
      <c r="H226" s="240">
        <v>7.6</v>
      </c>
      <c r="I226" s="241"/>
      <c r="J226" s="242">
        <f>ROUND(I226*H226,2)</f>
        <v>0</v>
      </c>
      <c r="K226" s="243"/>
      <c r="L226" s="44"/>
      <c r="M226" s="244" t="s">
        <v>1</v>
      </c>
      <c r="N226" s="245" t="s">
        <v>45</v>
      </c>
      <c r="O226" s="91"/>
      <c r="P226" s="246">
        <f>O226*H226</f>
        <v>0</v>
      </c>
      <c r="Q226" s="246">
        <v>1.0248</v>
      </c>
      <c r="R226" s="246">
        <f>Q226*H226</f>
        <v>7.788479999999999</v>
      </c>
      <c r="S226" s="246">
        <v>0</v>
      </c>
      <c r="T226" s="247">
        <f>S226*H226</f>
        <v>0</v>
      </c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R226" s="248" t="s">
        <v>135</v>
      </c>
      <c r="AT226" s="248" t="s">
        <v>131</v>
      </c>
      <c r="AU226" s="248" t="s">
        <v>90</v>
      </c>
      <c r="AY226" s="17" t="s">
        <v>129</v>
      </c>
      <c r="BE226" s="249">
        <f>IF(N226="základní",J226,0)</f>
        <v>0</v>
      </c>
      <c r="BF226" s="249">
        <f>IF(N226="snížená",J226,0)</f>
        <v>0</v>
      </c>
      <c r="BG226" s="249">
        <f>IF(N226="zákl. přenesená",J226,0)</f>
        <v>0</v>
      </c>
      <c r="BH226" s="249">
        <f>IF(N226="sníž. přenesená",J226,0)</f>
        <v>0</v>
      </c>
      <c r="BI226" s="249">
        <f>IF(N226="nulová",J226,0)</f>
        <v>0</v>
      </c>
      <c r="BJ226" s="17" t="s">
        <v>88</v>
      </c>
      <c r="BK226" s="249">
        <f>ROUND(I226*H226,2)</f>
        <v>0</v>
      </c>
      <c r="BL226" s="17" t="s">
        <v>135</v>
      </c>
      <c r="BM226" s="248" t="s">
        <v>396</v>
      </c>
    </row>
    <row r="227" spans="1:47" s="2" customFormat="1" ht="12">
      <c r="A227" s="38"/>
      <c r="B227" s="39"/>
      <c r="C227" s="40"/>
      <c r="D227" s="250" t="s">
        <v>137</v>
      </c>
      <c r="E227" s="40"/>
      <c r="F227" s="251" t="s">
        <v>397</v>
      </c>
      <c r="G227" s="40"/>
      <c r="H227" s="40"/>
      <c r="I227" s="144"/>
      <c r="J227" s="40"/>
      <c r="K227" s="40"/>
      <c r="L227" s="44"/>
      <c r="M227" s="252"/>
      <c r="N227" s="253"/>
      <c r="O227" s="91"/>
      <c r="P227" s="91"/>
      <c r="Q227" s="91"/>
      <c r="R227" s="91"/>
      <c r="S227" s="91"/>
      <c r="T227" s="92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137</v>
      </c>
      <c r="AU227" s="17" t="s">
        <v>90</v>
      </c>
    </row>
    <row r="228" spans="1:51" s="14" customFormat="1" ht="12">
      <c r="A228" s="14"/>
      <c r="B228" s="264"/>
      <c r="C228" s="265"/>
      <c r="D228" s="250" t="s">
        <v>139</v>
      </c>
      <c r="E228" s="266" t="s">
        <v>1</v>
      </c>
      <c r="F228" s="267" t="s">
        <v>398</v>
      </c>
      <c r="G228" s="265"/>
      <c r="H228" s="268">
        <v>7.6</v>
      </c>
      <c r="I228" s="269"/>
      <c r="J228" s="265"/>
      <c r="K228" s="265"/>
      <c r="L228" s="270"/>
      <c r="M228" s="271"/>
      <c r="N228" s="272"/>
      <c r="O228" s="272"/>
      <c r="P228" s="272"/>
      <c r="Q228" s="272"/>
      <c r="R228" s="272"/>
      <c r="S228" s="272"/>
      <c r="T228" s="273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74" t="s">
        <v>139</v>
      </c>
      <c r="AU228" s="274" t="s">
        <v>90</v>
      </c>
      <c r="AV228" s="14" t="s">
        <v>90</v>
      </c>
      <c r="AW228" s="14" t="s">
        <v>36</v>
      </c>
      <c r="AX228" s="14" t="s">
        <v>88</v>
      </c>
      <c r="AY228" s="274" t="s">
        <v>129</v>
      </c>
    </row>
    <row r="229" spans="1:65" s="2" customFormat="1" ht="16.5" customHeight="1">
      <c r="A229" s="38"/>
      <c r="B229" s="39"/>
      <c r="C229" s="236" t="s">
        <v>399</v>
      </c>
      <c r="D229" s="236" t="s">
        <v>131</v>
      </c>
      <c r="E229" s="237" t="s">
        <v>400</v>
      </c>
      <c r="F229" s="238" t="s">
        <v>401</v>
      </c>
      <c r="G229" s="239" t="s">
        <v>402</v>
      </c>
      <c r="H229" s="240">
        <v>1</v>
      </c>
      <c r="I229" s="241"/>
      <c r="J229" s="242">
        <f>ROUND(I229*H229,2)</f>
        <v>0</v>
      </c>
      <c r="K229" s="243"/>
      <c r="L229" s="44"/>
      <c r="M229" s="244" t="s">
        <v>1</v>
      </c>
      <c r="N229" s="245" t="s">
        <v>45</v>
      </c>
      <c r="O229" s="91"/>
      <c r="P229" s="246">
        <f>O229*H229</f>
        <v>0</v>
      </c>
      <c r="Q229" s="246">
        <v>0</v>
      </c>
      <c r="R229" s="246">
        <f>Q229*H229</f>
        <v>0</v>
      </c>
      <c r="S229" s="246">
        <v>0</v>
      </c>
      <c r="T229" s="247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48" t="s">
        <v>135</v>
      </c>
      <c r="AT229" s="248" t="s">
        <v>131</v>
      </c>
      <c r="AU229" s="248" t="s">
        <v>90</v>
      </c>
      <c r="AY229" s="17" t="s">
        <v>129</v>
      </c>
      <c r="BE229" s="249">
        <f>IF(N229="základní",J229,0)</f>
        <v>0</v>
      </c>
      <c r="BF229" s="249">
        <f>IF(N229="snížená",J229,0)</f>
        <v>0</v>
      </c>
      <c r="BG229" s="249">
        <f>IF(N229="zákl. přenesená",J229,0)</f>
        <v>0</v>
      </c>
      <c r="BH229" s="249">
        <f>IF(N229="sníž. přenesená",J229,0)</f>
        <v>0</v>
      </c>
      <c r="BI229" s="249">
        <f>IF(N229="nulová",J229,0)</f>
        <v>0</v>
      </c>
      <c r="BJ229" s="17" t="s">
        <v>88</v>
      </c>
      <c r="BK229" s="249">
        <f>ROUND(I229*H229,2)</f>
        <v>0</v>
      </c>
      <c r="BL229" s="17" t="s">
        <v>135</v>
      </c>
      <c r="BM229" s="248" t="s">
        <v>403</v>
      </c>
    </row>
    <row r="230" spans="1:47" s="2" customFormat="1" ht="12">
      <c r="A230" s="38"/>
      <c r="B230" s="39"/>
      <c r="C230" s="40"/>
      <c r="D230" s="250" t="s">
        <v>137</v>
      </c>
      <c r="E230" s="40"/>
      <c r="F230" s="251" t="s">
        <v>404</v>
      </c>
      <c r="G230" s="40"/>
      <c r="H230" s="40"/>
      <c r="I230" s="144"/>
      <c r="J230" s="40"/>
      <c r="K230" s="40"/>
      <c r="L230" s="44"/>
      <c r="M230" s="252"/>
      <c r="N230" s="253"/>
      <c r="O230" s="91"/>
      <c r="P230" s="91"/>
      <c r="Q230" s="91"/>
      <c r="R230" s="91"/>
      <c r="S230" s="91"/>
      <c r="T230" s="92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137</v>
      </c>
      <c r="AU230" s="17" t="s">
        <v>90</v>
      </c>
    </row>
    <row r="231" spans="1:63" s="12" customFormat="1" ht="22.8" customHeight="1">
      <c r="A231" s="12"/>
      <c r="B231" s="220"/>
      <c r="C231" s="221"/>
      <c r="D231" s="222" t="s">
        <v>79</v>
      </c>
      <c r="E231" s="234" t="s">
        <v>160</v>
      </c>
      <c r="F231" s="234" t="s">
        <v>405</v>
      </c>
      <c r="G231" s="221"/>
      <c r="H231" s="221"/>
      <c r="I231" s="224"/>
      <c r="J231" s="235">
        <f>BK231</f>
        <v>0</v>
      </c>
      <c r="K231" s="221"/>
      <c r="L231" s="226"/>
      <c r="M231" s="227"/>
      <c r="N231" s="228"/>
      <c r="O231" s="228"/>
      <c r="P231" s="229">
        <f>SUM(P232:P237)</f>
        <v>0</v>
      </c>
      <c r="Q231" s="228"/>
      <c r="R231" s="229">
        <f>SUM(R232:R237)</f>
        <v>0</v>
      </c>
      <c r="S231" s="228"/>
      <c r="T231" s="230">
        <f>SUM(T232:T237)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31" t="s">
        <v>88</v>
      </c>
      <c r="AT231" s="232" t="s">
        <v>79</v>
      </c>
      <c r="AU231" s="232" t="s">
        <v>88</v>
      </c>
      <c r="AY231" s="231" t="s">
        <v>129</v>
      </c>
      <c r="BK231" s="233">
        <f>SUM(BK232:BK237)</f>
        <v>0</v>
      </c>
    </row>
    <row r="232" spans="1:65" s="2" customFormat="1" ht="16.5" customHeight="1">
      <c r="A232" s="38"/>
      <c r="B232" s="39"/>
      <c r="C232" s="236" t="s">
        <v>406</v>
      </c>
      <c r="D232" s="236" t="s">
        <v>131</v>
      </c>
      <c r="E232" s="237" t="s">
        <v>407</v>
      </c>
      <c r="F232" s="238" t="s">
        <v>408</v>
      </c>
      <c r="G232" s="239" t="s">
        <v>144</v>
      </c>
      <c r="H232" s="240">
        <v>87.74</v>
      </c>
      <c r="I232" s="241"/>
      <c r="J232" s="242">
        <f>ROUND(I232*H232,2)</f>
        <v>0</v>
      </c>
      <c r="K232" s="243"/>
      <c r="L232" s="44"/>
      <c r="M232" s="244" t="s">
        <v>1</v>
      </c>
      <c r="N232" s="245" t="s">
        <v>45</v>
      </c>
      <c r="O232" s="91"/>
      <c r="P232" s="246">
        <f>O232*H232</f>
        <v>0</v>
      </c>
      <c r="Q232" s="246">
        <v>0</v>
      </c>
      <c r="R232" s="246">
        <f>Q232*H232</f>
        <v>0</v>
      </c>
      <c r="S232" s="246">
        <v>0</v>
      </c>
      <c r="T232" s="247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48" t="s">
        <v>135</v>
      </c>
      <c r="AT232" s="248" t="s">
        <v>131</v>
      </c>
      <c r="AU232" s="248" t="s">
        <v>90</v>
      </c>
      <c r="AY232" s="17" t="s">
        <v>129</v>
      </c>
      <c r="BE232" s="249">
        <f>IF(N232="základní",J232,0)</f>
        <v>0</v>
      </c>
      <c r="BF232" s="249">
        <f>IF(N232="snížená",J232,0)</f>
        <v>0</v>
      </c>
      <c r="BG232" s="249">
        <f>IF(N232="zákl. přenesená",J232,0)</f>
        <v>0</v>
      </c>
      <c r="BH232" s="249">
        <f>IF(N232="sníž. přenesená",J232,0)</f>
        <v>0</v>
      </c>
      <c r="BI232" s="249">
        <f>IF(N232="nulová",J232,0)</f>
        <v>0</v>
      </c>
      <c r="BJ232" s="17" t="s">
        <v>88</v>
      </c>
      <c r="BK232" s="249">
        <f>ROUND(I232*H232,2)</f>
        <v>0</v>
      </c>
      <c r="BL232" s="17" t="s">
        <v>135</v>
      </c>
      <c r="BM232" s="248" t="s">
        <v>409</v>
      </c>
    </row>
    <row r="233" spans="1:47" s="2" customFormat="1" ht="12">
      <c r="A233" s="38"/>
      <c r="B233" s="39"/>
      <c r="C233" s="40"/>
      <c r="D233" s="250" t="s">
        <v>137</v>
      </c>
      <c r="E233" s="40"/>
      <c r="F233" s="251" t="s">
        <v>410</v>
      </c>
      <c r="G233" s="40"/>
      <c r="H233" s="40"/>
      <c r="I233" s="144"/>
      <c r="J233" s="40"/>
      <c r="K233" s="40"/>
      <c r="L233" s="44"/>
      <c r="M233" s="252"/>
      <c r="N233" s="253"/>
      <c r="O233" s="91"/>
      <c r="P233" s="91"/>
      <c r="Q233" s="91"/>
      <c r="R233" s="91"/>
      <c r="S233" s="91"/>
      <c r="T233" s="92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137</v>
      </c>
      <c r="AU233" s="17" t="s">
        <v>90</v>
      </c>
    </row>
    <row r="234" spans="1:51" s="14" customFormat="1" ht="12">
      <c r="A234" s="14"/>
      <c r="B234" s="264"/>
      <c r="C234" s="265"/>
      <c r="D234" s="250" t="s">
        <v>139</v>
      </c>
      <c r="E234" s="266" t="s">
        <v>1</v>
      </c>
      <c r="F234" s="267" t="s">
        <v>411</v>
      </c>
      <c r="G234" s="265"/>
      <c r="H234" s="268">
        <v>85</v>
      </c>
      <c r="I234" s="269"/>
      <c r="J234" s="265"/>
      <c r="K234" s="265"/>
      <c r="L234" s="270"/>
      <c r="M234" s="271"/>
      <c r="N234" s="272"/>
      <c r="O234" s="272"/>
      <c r="P234" s="272"/>
      <c r="Q234" s="272"/>
      <c r="R234" s="272"/>
      <c r="S234" s="272"/>
      <c r="T234" s="273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74" t="s">
        <v>139</v>
      </c>
      <c r="AU234" s="274" t="s">
        <v>90</v>
      </c>
      <c r="AV234" s="14" t="s">
        <v>90</v>
      </c>
      <c r="AW234" s="14" t="s">
        <v>36</v>
      </c>
      <c r="AX234" s="14" t="s">
        <v>80</v>
      </c>
      <c r="AY234" s="274" t="s">
        <v>129</v>
      </c>
    </row>
    <row r="235" spans="1:51" s="14" customFormat="1" ht="12">
      <c r="A235" s="14"/>
      <c r="B235" s="264"/>
      <c r="C235" s="265"/>
      <c r="D235" s="250" t="s">
        <v>139</v>
      </c>
      <c r="E235" s="266" t="s">
        <v>1</v>
      </c>
      <c r="F235" s="267" t="s">
        <v>412</v>
      </c>
      <c r="G235" s="265"/>
      <c r="H235" s="268">
        <v>2.17</v>
      </c>
      <c r="I235" s="269"/>
      <c r="J235" s="265"/>
      <c r="K235" s="265"/>
      <c r="L235" s="270"/>
      <c r="M235" s="271"/>
      <c r="N235" s="272"/>
      <c r="O235" s="272"/>
      <c r="P235" s="272"/>
      <c r="Q235" s="272"/>
      <c r="R235" s="272"/>
      <c r="S235" s="272"/>
      <c r="T235" s="273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74" t="s">
        <v>139</v>
      </c>
      <c r="AU235" s="274" t="s">
        <v>90</v>
      </c>
      <c r="AV235" s="14" t="s">
        <v>90</v>
      </c>
      <c r="AW235" s="14" t="s">
        <v>36</v>
      </c>
      <c r="AX235" s="14" t="s">
        <v>80</v>
      </c>
      <c r="AY235" s="274" t="s">
        <v>129</v>
      </c>
    </row>
    <row r="236" spans="1:51" s="14" customFormat="1" ht="12">
      <c r="A236" s="14"/>
      <c r="B236" s="264"/>
      <c r="C236" s="265"/>
      <c r="D236" s="250" t="s">
        <v>139</v>
      </c>
      <c r="E236" s="266" t="s">
        <v>1</v>
      </c>
      <c r="F236" s="267" t="s">
        <v>413</v>
      </c>
      <c r="G236" s="265"/>
      <c r="H236" s="268">
        <v>0.57</v>
      </c>
      <c r="I236" s="269"/>
      <c r="J236" s="265"/>
      <c r="K236" s="265"/>
      <c r="L236" s="270"/>
      <c r="M236" s="271"/>
      <c r="N236" s="272"/>
      <c r="O236" s="272"/>
      <c r="P236" s="272"/>
      <c r="Q236" s="272"/>
      <c r="R236" s="272"/>
      <c r="S236" s="272"/>
      <c r="T236" s="27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74" t="s">
        <v>139</v>
      </c>
      <c r="AU236" s="274" t="s">
        <v>90</v>
      </c>
      <c r="AV236" s="14" t="s">
        <v>90</v>
      </c>
      <c r="AW236" s="14" t="s">
        <v>36</v>
      </c>
      <c r="AX236" s="14" t="s">
        <v>80</v>
      </c>
      <c r="AY236" s="274" t="s">
        <v>129</v>
      </c>
    </row>
    <row r="237" spans="1:51" s="15" customFormat="1" ht="12">
      <c r="A237" s="15"/>
      <c r="B237" s="286"/>
      <c r="C237" s="287"/>
      <c r="D237" s="250" t="s">
        <v>139</v>
      </c>
      <c r="E237" s="288" t="s">
        <v>1</v>
      </c>
      <c r="F237" s="289" t="s">
        <v>190</v>
      </c>
      <c r="G237" s="287"/>
      <c r="H237" s="290">
        <v>87.74</v>
      </c>
      <c r="I237" s="291"/>
      <c r="J237" s="287"/>
      <c r="K237" s="287"/>
      <c r="L237" s="292"/>
      <c r="M237" s="293"/>
      <c r="N237" s="294"/>
      <c r="O237" s="294"/>
      <c r="P237" s="294"/>
      <c r="Q237" s="294"/>
      <c r="R237" s="294"/>
      <c r="S237" s="294"/>
      <c r="T237" s="29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T237" s="296" t="s">
        <v>139</v>
      </c>
      <c r="AU237" s="296" t="s">
        <v>90</v>
      </c>
      <c r="AV237" s="15" t="s">
        <v>135</v>
      </c>
      <c r="AW237" s="15" t="s">
        <v>36</v>
      </c>
      <c r="AX237" s="15" t="s">
        <v>88</v>
      </c>
      <c r="AY237" s="296" t="s">
        <v>129</v>
      </c>
    </row>
    <row r="238" spans="1:63" s="12" customFormat="1" ht="22.8" customHeight="1">
      <c r="A238" s="12"/>
      <c r="B238" s="220"/>
      <c r="C238" s="221"/>
      <c r="D238" s="222" t="s">
        <v>79</v>
      </c>
      <c r="E238" s="234" t="s">
        <v>191</v>
      </c>
      <c r="F238" s="234" t="s">
        <v>414</v>
      </c>
      <c r="G238" s="221"/>
      <c r="H238" s="221"/>
      <c r="I238" s="224"/>
      <c r="J238" s="235">
        <f>BK238</f>
        <v>0</v>
      </c>
      <c r="K238" s="221"/>
      <c r="L238" s="226"/>
      <c r="M238" s="227"/>
      <c r="N238" s="228"/>
      <c r="O238" s="228"/>
      <c r="P238" s="229">
        <f>SUM(P239:P253)</f>
        <v>0</v>
      </c>
      <c r="Q238" s="228"/>
      <c r="R238" s="229">
        <f>SUM(R239:R253)</f>
        <v>3.4637406</v>
      </c>
      <c r="S238" s="228"/>
      <c r="T238" s="230">
        <f>SUM(T239:T253)</f>
        <v>2.695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31" t="s">
        <v>88</v>
      </c>
      <c r="AT238" s="232" t="s">
        <v>79</v>
      </c>
      <c r="AU238" s="232" t="s">
        <v>88</v>
      </c>
      <c r="AY238" s="231" t="s">
        <v>129</v>
      </c>
      <c r="BK238" s="233">
        <f>SUM(BK239:BK253)</f>
        <v>0</v>
      </c>
    </row>
    <row r="239" spans="1:65" s="2" customFormat="1" ht="24" customHeight="1">
      <c r="A239" s="38"/>
      <c r="B239" s="39"/>
      <c r="C239" s="236" t="s">
        <v>415</v>
      </c>
      <c r="D239" s="236" t="s">
        <v>131</v>
      </c>
      <c r="E239" s="237" t="s">
        <v>416</v>
      </c>
      <c r="F239" s="238" t="s">
        <v>417</v>
      </c>
      <c r="G239" s="239" t="s">
        <v>279</v>
      </c>
      <c r="H239" s="240">
        <v>11.66</v>
      </c>
      <c r="I239" s="241"/>
      <c r="J239" s="242">
        <f>ROUND(I239*H239,2)</f>
        <v>0</v>
      </c>
      <c r="K239" s="243"/>
      <c r="L239" s="44"/>
      <c r="M239" s="244" t="s">
        <v>1</v>
      </c>
      <c r="N239" s="245" t="s">
        <v>45</v>
      </c>
      <c r="O239" s="91"/>
      <c r="P239" s="246">
        <f>O239*H239</f>
        <v>0</v>
      </c>
      <c r="Q239" s="246">
        <v>0.16371</v>
      </c>
      <c r="R239" s="246">
        <f>Q239*H239</f>
        <v>1.9088585999999998</v>
      </c>
      <c r="S239" s="246">
        <v>0</v>
      </c>
      <c r="T239" s="247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48" t="s">
        <v>135</v>
      </c>
      <c r="AT239" s="248" t="s">
        <v>131</v>
      </c>
      <c r="AU239" s="248" t="s">
        <v>90</v>
      </c>
      <c r="AY239" s="17" t="s">
        <v>129</v>
      </c>
      <c r="BE239" s="249">
        <f>IF(N239="základní",J239,0)</f>
        <v>0</v>
      </c>
      <c r="BF239" s="249">
        <f>IF(N239="snížená",J239,0)</f>
        <v>0</v>
      </c>
      <c r="BG239" s="249">
        <f>IF(N239="zákl. přenesená",J239,0)</f>
        <v>0</v>
      </c>
      <c r="BH239" s="249">
        <f>IF(N239="sníž. přenesená",J239,0)</f>
        <v>0</v>
      </c>
      <c r="BI239" s="249">
        <f>IF(N239="nulová",J239,0)</f>
        <v>0</v>
      </c>
      <c r="BJ239" s="17" t="s">
        <v>88</v>
      </c>
      <c r="BK239" s="249">
        <f>ROUND(I239*H239,2)</f>
        <v>0</v>
      </c>
      <c r="BL239" s="17" t="s">
        <v>135</v>
      </c>
      <c r="BM239" s="248" t="s">
        <v>418</v>
      </c>
    </row>
    <row r="240" spans="1:47" s="2" customFormat="1" ht="12">
      <c r="A240" s="38"/>
      <c r="B240" s="39"/>
      <c r="C240" s="40"/>
      <c r="D240" s="250" t="s">
        <v>137</v>
      </c>
      <c r="E240" s="40"/>
      <c r="F240" s="251" t="s">
        <v>419</v>
      </c>
      <c r="G240" s="40"/>
      <c r="H240" s="40"/>
      <c r="I240" s="144"/>
      <c r="J240" s="40"/>
      <c r="K240" s="40"/>
      <c r="L240" s="44"/>
      <c r="M240" s="252"/>
      <c r="N240" s="253"/>
      <c r="O240" s="91"/>
      <c r="P240" s="91"/>
      <c r="Q240" s="91"/>
      <c r="R240" s="91"/>
      <c r="S240" s="91"/>
      <c r="T240" s="92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137</v>
      </c>
      <c r="AU240" s="17" t="s">
        <v>90</v>
      </c>
    </row>
    <row r="241" spans="1:51" s="14" customFormat="1" ht="12">
      <c r="A241" s="14"/>
      <c r="B241" s="264"/>
      <c r="C241" s="265"/>
      <c r="D241" s="250" t="s">
        <v>139</v>
      </c>
      <c r="E241" s="266" t="s">
        <v>1</v>
      </c>
      <c r="F241" s="267" t="s">
        <v>420</v>
      </c>
      <c r="G241" s="265"/>
      <c r="H241" s="268">
        <v>11.66</v>
      </c>
      <c r="I241" s="269"/>
      <c r="J241" s="265"/>
      <c r="K241" s="265"/>
      <c r="L241" s="270"/>
      <c r="M241" s="271"/>
      <c r="N241" s="272"/>
      <c r="O241" s="272"/>
      <c r="P241" s="272"/>
      <c r="Q241" s="272"/>
      <c r="R241" s="272"/>
      <c r="S241" s="272"/>
      <c r="T241" s="273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74" t="s">
        <v>139</v>
      </c>
      <c r="AU241" s="274" t="s">
        <v>90</v>
      </c>
      <c r="AV241" s="14" t="s">
        <v>90</v>
      </c>
      <c r="AW241" s="14" t="s">
        <v>36</v>
      </c>
      <c r="AX241" s="14" t="s">
        <v>88</v>
      </c>
      <c r="AY241" s="274" t="s">
        <v>129</v>
      </c>
    </row>
    <row r="242" spans="1:65" s="2" customFormat="1" ht="16.5" customHeight="1">
      <c r="A242" s="38"/>
      <c r="B242" s="39"/>
      <c r="C242" s="275" t="s">
        <v>421</v>
      </c>
      <c r="D242" s="275" t="s">
        <v>168</v>
      </c>
      <c r="E242" s="276" t="s">
        <v>422</v>
      </c>
      <c r="F242" s="277" t="s">
        <v>423</v>
      </c>
      <c r="G242" s="278" t="s">
        <v>325</v>
      </c>
      <c r="H242" s="279">
        <v>35.333</v>
      </c>
      <c r="I242" s="280"/>
      <c r="J242" s="281">
        <f>ROUND(I242*H242,2)</f>
        <v>0</v>
      </c>
      <c r="K242" s="282"/>
      <c r="L242" s="283"/>
      <c r="M242" s="284" t="s">
        <v>1</v>
      </c>
      <c r="N242" s="285" t="s">
        <v>45</v>
      </c>
      <c r="O242" s="91"/>
      <c r="P242" s="246">
        <f>O242*H242</f>
        <v>0</v>
      </c>
      <c r="Q242" s="246">
        <v>0.044</v>
      </c>
      <c r="R242" s="246">
        <f>Q242*H242</f>
        <v>1.554652</v>
      </c>
      <c r="S242" s="246">
        <v>0</v>
      </c>
      <c r="T242" s="247">
        <f>S242*H242</f>
        <v>0</v>
      </c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R242" s="248" t="s">
        <v>172</v>
      </c>
      <c r="AT242" s="248" t="s">
        <v>168</v>
      </c>
      <c r="AU242" s="248" t="s">
        <v>90</v>
      </c>
      <c r="AY242" s="17" t="s">
        <v>129</v>
      </c>
      <c r="BE242" s="249">
        <f>IF(N242="základní",J242,0)</f>
        <v>0</v>
      </c>
      <c r="BF242" s="249">
        <f>IF(N242="snížená",J242,0)</f>
        <v>0</v>
      </c>
      <c r="BG242" s="249">
        <f>IF(N242="zákl. přenesená",J242,0)</f>
        <v>0</v>
      </c>
      <c r="BH242" s="249">
        <f>IF(N242="sníž. přenesená",J242,0)</f>
        <v>0</v>
      </c>
      <c r="BI242" s="249">
        <f>IF(N242="nulová",J242,0)</f>
        <v>0</v>
      </c>
      <c r="BJ242" s="17" t="s">
        <v>88</v>
      </c>
      <c r="BK242" s="249">
        <f>ROUND(I242*H242,2)</f>
        <v>0</v>
      </c>
      <c r="BL242" s="17" t="s">
        <v>135</v>
      </c>
      <c r="BM242" s="248" t="s">
        <v>424</v>
      </c>
    </row>
    <row r="243" spans="1:47" s="2" customFormat="1" ht="12">
      <c r="A243" s="38"/>
      <c r="B243" s="39"/>
      <c r="C243" s="40"/>
      <c r="D243" s="250" t="s">
        <v>137</v>
      </c>
      <c r="E243" s="40"/>
      <c r="F243" s="251" t="s">
        <v>425</v>
      </c>
      <c r="G243" s="40"/>
      <c r="H243" s="40"/>
      <c r="I243" s="144"/>
      <c r="J243" s="40"/>
      <c r="K243" s="40"/>
      <c r="L243" s="44"/>
      <c r="M243" s="252"/>
      <c r="N243" s="253"/>
      <c r="O243" s="91"/>
      <c r="P243" s="91"/>
      <c r="Q243" s="91"/>
      <c r="R243" s="91"/>
      <c r="S243" s="91"/>
      <c r="T243" s="92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137</v>
      </c>
      <c r="AU243" s="17" t="s">
        <v>90</v>
      </c>
    </row>
    <row r="244" spans="1:65" s="2" customFormat="1" ht="24" customHeight="1">
      <c r="A244" s="38"/>
      <c r="B244" s="39"/>
      <c r="C244" s="236" t="s">
        <v>426</v>
      </c>
      <c r="D244" s="236" t="s">
        <v>131</v>
      </c>
      <c r="E244" s="237" t="s">
        <v>427</v>
      </c>
      <c r="F244" s="238" t="s">
        <v>428</v>
      </c>
      <c r="G244" s="239" t="s">
        <v>325</v>
      </c>
      <c r="H244" s="240">
        <v>1</v>
      </c>
      <c r="I244" s="241"/>
      <c r="J244" s="242">
        <f>ROUND(I244*H244,2)</f>
        <v>0</v>
      </c>
      <c r="K244" s="243"/>
      <c r="L244" s="44"/>
      <c r="M244" s="244" t="s">
        <v>1</v>
      </c>
      <c r="N244" s="245" t="s">
        <v>45</v>
      </c>
      <c r="O244" s="91"/>
      <c r="P244" s="246">
        <f>O244*H244</f>
        <v>0</v>
      </c>
      <c r="Q244" s="246">
        <v>0.00023</v>
      </c>
      <c r="R244" s="246">
        <f>Q244*H244</f>
        <v>0.00023</v>
      </c>
      <c r="S244" s="246">
        <v>0</v>
      </c>
      <c r="T244" s="247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48" t="s">
        <v>135</v>
      </c>
      <c r="AT244" s="248" t="s">
        <v>131</v>
      </c>
      <c r="AU244" s="248" t="s">
        <v>90</v>
      </c>
      <c r="AY244" s="17" t="s">
        <v>129</v>
      </c>
      <c r="BE244" s="249">
        <f>IF(N244="základní",J244,0)</f>
        <v>0</v>
      </c>
      <c r="BF244" s="249">
        <f>IF(N244="snížená",J244,0)</f>
        <v>0</v>
      </c>
      <c r="BG244" s="249">
        <f>IF(N244="zákl. přenesená",J244,0)</f>
        <v>0</v>
      </c>
      <c r="BH244" s="249">
        <f>IF(N244="sníž. přenesená",J244,0)</f>
        <v>0</v>
      </c>
      <c r="BI244" s="249">
        <f>IF(N244="nulová",J244,0)</f>
        <v>0</v>
      </c>
      <c r="BJ244" s="17" t="s">
        <v>88</v>
      </c>
      <c r="BK244" s="249">
        <f>ROUND(I244*H244,2)</f>
        <v>0</v>
      </c>
      <c r="BL244" s="17" t="s">
        <v>135</v>
      </c>
      <c r="BM244" s="248" t="s">
        <v>429</v>
      </c>
    </row>
    <row r="245" spans="1:47" s="2" customFormat="1" ht="12">
      <c r="A245" s="38"/>
      <c r="B245" s="39"/>
      <c r="C245" s="40"/>
      <c r="D245" s="250" t="s">
        <v>137</v>
      </c>
      <c r="E245" s="40"/>
      <c r="F245" s="251" t="s">
        <v>430</v>
      </c>
      <c r="G245" s="40"/>
      <c r="H245" s="40"/>
      <c r="I245" s="144"/>
      <c r="J245" s="40"/>
      <c r="K245" s="40"/>
      <c r="L245" s="44"/>
      <c r="M245" s="252"/>
      <c r="N245" s="253"/>
      <c r="O245" s="91"/>
      <c r="P245" s="91"/>
      <c r="Q245" s="91"/>
      <c r="R245" s="91"/>
      <c r="S245" s="91"/>
      <c r="T245" s="92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137</v>
      </c>
      <c r="AU245" s="17" t="s">
        <v>90</v>
      </c>
    </row>
    <row r="246" spans="1:47" s="2" customFormat="1" ht="12">
      <c r="A246" s="38"/>
      <c r="B246" s="39"/>
      <c r="C246" s="40"/>
      <c r="D246" s="250" t="s">
        <v>195</v>
      </c>
      <c r="E246" s="40"/>
      <c r="F246" s="297" t="s">
        <v>431</v>
      </c>
      <c r="G246" s="40"/>
      <c r="H246" s="40"/>
      <c r="I246" s="144"/>
      <c r="J246" s="40"/>
      <c r="K246" s="40"/>
      <c r="L246" s="44"/>
      <c r="M246" s="252"/>
      <c r="N246" s="253"/>
      <c r="O246" s="91"/>
      <c r="P246" s="91"/>
      <c r="Q246" s="91"/>
      <c r="R246" s="91"/>
      <c r="S246" s="91"/>
      <c r="T246" s="92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195</v>
      </c>
      <c r="AU246" s="17" t="s">
        <v>90</v>
      </c>
    </row>
    <row r="247" spans="1:51" s="14" customFormat="1" ht="12">
      <c r="A247" s="14"/>
      <c r="B247" s="264"/>
      <c r="C247" s="265"/>
      <c r="D247" s="250" t="s">
        <v>139</v>
      </c>
      <c r="E247" s="266" t="s">
        <v>1</v>
      </c>
      <c r="F247" s="267" t="s">
        <v>432</v>
      </c>
      <c r="G247" s="265"/>
      <c r="H247" s="268">
        <v>1</v>
      </c>
      <c r="I247" s="269"/>
      <c r="J247" s="265"/>
      <c r="K247" s="265"/>
      <c r="L247" s="270"/>
      <c r="M247" s="271"/>
      <c r="N247" s="272"/>
      <c r="O247" s="272"/>
      <c r="P247" s="272"/>
      <c r="Q247" s="272"/>
      <c r="R247" s="272"/>
      <c r="S247" s="272"/>
      <c r="T247" s="273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74" t="s">
        <v>139</v>
      </c>
      <c r="AU247" s="274" t="s">
        <v>90</v>
      </c>
      <c r="AV247" s="14" t="s">
        <v>90</v>
      </c>
      <c r="AW247" s="14" t="s">
        <v>36</v>
      </c>
      <c r="AX247" s="14" t="s">
        <v>88</v>
      </c>
      <c r="AY247" s="274" t="s">
        <v>129</v>
      </c>
    </row>
    <row r="248" spans="1:65" s="2" customFormat="1" ht="24" customHeight="1">
      <c r="A248" s="38"/>
      <c r="B248" s="39"/>
      <c r="C248" s="236" t="s">
        <v>433</v>
      </c>
      <c r="D248" s="236" t="s">
        <v>131</v>
      </c>
      <c r="E248" s="237" t="s">
        <v>434</v>
      </c>
      <c r="F248" s="238" t="s">
        <v>435</v>
      </c>
      <c r="G248" s="239" t="s">
        <v>279</v>
      </c>
      <c r="H248" s="240">
        <v>7.7</v>
      </c>
      <c r="I248" s="241"/>
      <c r="J248" s="242">
        <f>ROUND(I248*H248,2)</f>
        <v>0</v>
      </c>
      <c r="K248" s="243"/>
      <c r="L248" s="44"/>
      <c r="M248" s="244" t="s">
        <v>1</v>
      </c>
      <c r="N248" s="245" t="s">
        <v>45</v>
      </c>
      <c r="O248" s="91"/>
      <c r="P248" s="246">
        <f>O248*H248</f>
        <v>0</v>
      </c>
      <c r="Q248" s="246">
        <v>0</v>
      </c>
      <c r="R248" s="246">
        <f>Q248*H248</f>
        <v>0</v>
      </c>
      <c r="S248" s="246">
        <v>0.35</v>
      </c>
      <c r="T248" s="247">
        <f>S248*H248</f>
        <v>2.695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48" t="s">
        <v>135</v>
      </c>
      <c r="AT248" s="248" t="s">
        <v>131</v>
      </c>
      <c r="AU248" s="248" t="s">
        <v>90</v>
      </c>
      <c r="AY248" s="17" t="s">
        <v>129</v>
      </c>
      <c r="BE248" s="249">
        <f>IF(N248="základní",J248,0)</f>
        <v>0</v>
      </c>
      <c r="BF248" s="249">
        <f>IF(N248="snížená",J248,0)</f>
        <v>0</v>
      </c>
      <c r="BG248" s="249">
        <f>IF(N248="zákl. přenesená",J248,0)</f>
        <v>0</v>
      </c>
      <c r="BH248" s="249">
        <f>IF(N248="sníž. přenesená",J248,0)</f>
        <v>0</v>
      </c>
      <c r="BI248" s="249">
        <f>IF(N248="nulová",J248,0)</f>
        <v>0</v>
      </c>
      <c r="BJ248" s="17" t="s">
        <v>88</v>
      </c>
      <c r="BK248" s="249">
        <f>ROUND(I248*H248,2)</f>
        <v>0</v>
      </c>
      <c r="BL248" s="17" t="s">
        <v>135</v>
      </c>
      <c r="BM248" s="248" t="s">
        <v>436</v>
      </c>
    </row>
    <row r="249" spans="1:47" s="2" customFormat="1" ht="12">
      <c r="A249" s="38"/>
      <c r="B249" s="39"/>
      <c r="C249" s="40"/>
      <c r="D249" s="250" t="s">
        <v>137</v>
      </c>
      <c r="E249" s="40"/>
      <c r="F249" s="251" t="s">
        <v>437</v>
      </c>
      <c r="G249" s="40"/>
      <c r="H249" s="40"/>
      <c r="I249" s="144"/>
      <c r="J249" s="40"/>
      <c r="K249" s="40"/>
      <c r="L249" s="44"/>
      <c r="M249" s="252"/>
      <c r="N249" s="253"/>
      <c r="O249" s="91"/>
      <c r="P249" s="91"/>
      <c r="Q249" s="91"/>
      <c r="R249" s="91"/>
      <c r="S249" s="91"/>
      <c r="T249" s="92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137</v>
      </c>
      <c r="AU249" s="17" t="s">
        <v>90</v>
      </c>
    </row>
    <row r="250" spans="1:51" s="14" customFormat="1" ht="12">
      <c r="A250" s="14"/>
      <c r="B250" s="264"/>
      <c r="C250" s="265"/>
      <c r="D250" s="250" t="s">
        <v>139</v>
      </c>
      <c r="E250" s="266" t="s">
        <v>1</v>
      </c>
      <c r="F250" s="267" t="s">
        <v>438</v>
      </c>
      <c r="G250" s="265"/>
      <c r="H250" s="268">
        <v>7.7</v>
      </c>
      <c r="I250" s="269"/>
      <c r="J250" s="265"/>
      <c r="K250" s="265"/>
      <c r="L250" s="270"/>
      <c r="M250" s="271"/>
      <c r="N250" s="272"/>
      <c r="O250" s="272"/>
      <c r="P250" s="272"/>
      <c r="Q250" s="272"/>
      <c r="R250" s="272"/>
      <c r="S250" s="272"/>
      <c r="T250" s="273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74" t="s">
        <v>139</v>
      </c>
      <c r="AU250" s="274" t="s">
        <v>90</v>
      </c>
      <c r="AV250" s="14" t="s">
        <v>90</v>
      </c>
      <c r="AW250" s="14" t="s">
        <v>36</v>
      </c>
      <c r="AX250" s="14" t="s">
        <v>88</v>
      </c>
      <c r="AY250" s="274" t="s">
        <v>129</v>
      </c>
    </row>
    <row r="251" spans="1:65" s="2" customFormat="1" ht="16.5" customHeight="1">
      <c r="A251" s="38"/>
      <c r="B251" s="39"/>
      <c r="C251" s="236" t="s">
        <v>439</v>
      </c>
      <c r="D251" s="236" t="s">
        <v>131</v>
      </c>
      <c r="E251" s="237" t="s">
        <v>440</v>
      </c>
      <c r="F251" s="238" t="s">
        <v>441</v>
      </c>
      <c r="G251" s="239" t="s">
        <v>258</v>
      </c>
      <c r="H251" s="240">
        <v>1</v>
      </c>
      <c r="I251" s="241"/>
      <c r="J251" s="242">
        <f>ROUND(I251*H251,2)</f>
        <v>0</v>
      </c>
      <c r="K251" s="243"/>
      <c r="L251" s="44"/>
      <c r="M251" s="244" t="s">
        <v>1</v>
      </c>
      <c r="N251" s="245" t="s">
        <v>45</v>
      </c>
      <c r="O251" s="91"/>
      <c r="P251" s="246">
        <f>O251*H251</f>
        <v>0</v>
      </c>
      <c r="Q251" s="246">
        <v>0</v>
      </c>
      <c r="R251" s="246">
        <f>Q251*H251</f>
        <v>0</v>
      </c>
      <c r="S251" s="246">
        <v>0</v>
      </c>
      <c r="T251" s="247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48" t="s">
        <v>135</v>
      </c>
      <c r="AT251" s="248" t="s">
        <v>131</v>
      </c>
      <c r="AU251" s="248" t="s">
        <v>90</v>
      </c>
      <c r="AY251" s="17" t="s">
        <v>129</v>
      </c>
      <c r="BE251" s="249">
        <f>IF(N251="základní",J251,0)</f>
        <v>0</v>
      </c>
      <c r="BF251" s="249">
        <f>IF(N251="snížená",J251,0)</f>
        <v>0</v>
      </c>
      <c r="BG251" s="249">
        <f>IF(N251="zákl. přenesená",J251,0)</f>
        <v>0</v>
      </c>
      <c r="BH251" s="249">
        <f>IF(N251="sníž. přenesená",J251,0)</f>
        <v>0</v>
      </c>
      <c r="BI251" s="249">
        <f>IF(N251="nulová",J251,0)</f>
        <v>0</v>
      </c>
      <c r="BJ251" s="17" t="s">
        <v>88</v>
      </c>
      <c r="BK251" s="249">
        <f>ROUND(I251*H251,2)</f>
        <v>0</v>
      </c>
      <c r="BL251" s="17" t="s">
        <v>135</v>
      </c>
      <c r="BM251" s="248" t="s">
        <v>442</v>
      </c>
    </row>
    <row r="252" spans="1:47" s="2" customFormat="1" ht="12">
      <c r="A252" s="38"/>
      <c r="B252" s="39"/>
      <c r="C252" s="40"/>
      <c r="D252" s="250" t="s">
        <v>137</v>
      </c>
      <c r="E252" s="40"/>
      <c r="F252" s="251" t="s">
        <v>443</v>
      </c>
      <c r="G252" s="40"/>
      <c r="H252" s="40"/>
      <c r="I252" s="144"/>
      <c r="J252" s="40"/>
      <c r="K252" s="40"/>
      <c r="L252" s="44"/>
      <c r="M252" s="252"/>
      <c r="N252" s="253"/>
      <c r="O252" s="91"/>
      <c r="P252" s="91"/>
      <c r="Q252" s="91"/>
      <c r="R252" s="91"/>
      <c r="S252" s="91"/>
      <c r="T252" s="92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137</v>
      </c>
      <c r="AU252" s="17" t="s">
        <v>90</v>
      </c>
    </row>
    <row r="253" spans="1:51" s="14" customFormat="1" ht="12">
      <c r="A253" s="14"/>
      <c r="B253" s="264"/>
      <c r="C253" s="265"/>
      <c r="D253" s="250" t="s">
        <v>139</v>
      </c>
      <c r="E253" s="266" t="s">
        <v>1</v>
      </c>
      <c r="F253" s="267" t="s">
        <v>88</v>
      </c>
      <c r="G253" s="265"/>
      <c r="H253" s="268">
        <v>1</v>
      </c>
      <c r="I253" s="269"/>
      <c r="J253" s="265"/>
      <c r="K253" s="265"/>
      <c r="L253" s="270"/>
      <c r="M253" s="271"/>
      <c r="N253" s="272"/>
      <c r="O253" s="272"/>
      <c r="P253" s="272"/>
      <c r="Q253" s="272"/>
      <c r="R253" s="272"/>
      <c r="S253" s="272"/>
      <c r="T253" s="273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74" t="s">
        <v>139</v>
      </c>
      <c r="AU253" s="274" t="s">
        <v>90</v>
      </c>
      <c r="AV253" s="14" t="s">
        <v>90</v>
      </c>
      <c r="AW253" s="14" t="s">
        <v>36</v>
      </c>
      <c r="AX253" s="14" t="s">
        <v>88</v>
      </c>
      <c r="AY253" s="274" t="s">
        <v>129</v>
      </c>
    </row>
    <row r="254" spans="1:63" s="12" customFormat="1" ht="22.8" customHeight="1">
      <c r="A254" s="12"/>
      <c r="B254" s="220"/>
      <c r="C254" s="221"/>
      <c r="D254" s="222" t="s">
        <v>79</v>
      </c>
      <c r="E254" s="234" t="s">
        <v>261</v>
      </c>
      <c r="F254" s="234" t="s">
        <v>262</v>
      </c>
      <c r="G254" s="221"/>
      <c r="H254" s="221"/>
      <c r="I254" s="224"/>
      <c r="J254" s="235">
        <f>BK254</f>
        <v>0</v>
      </c>
      <c r="K254" s="221"/>
      <c r="L254" s="226"/>
      <c r="M254" s="227"/>
      <c r="N254" s="228"/>
      <c r="O254" s="228"/>
      <c r="P254" s="229">
        <f>SUM(P255:P258)</f>
        <v>0</v>
      </c>
      <c r="Q254" s="228"/>
      <c r="R254" s="229">
        <f>SUM(R255:R258)</f>
        <v>0</v>
      </c>
      <c r="S254" s="228"/>
      <c r="T254" s="230">
        <f>SUM(T255:T258)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231" t="s">
        <v>88</v>
      </c>
      <c r="AT254" s="232" t="s">
        <v>79</v>
      </c>
      <c r="AU254" s="232" t="s">
        <v>88</v>
      </c>
      <c r="AY254" s="231" t="s">
        <v>129</v>
      </c>
      <c r="BK254" s="233">
        <f>SUM(BK255:BK258)</f>
        <v>0</v>
      </c>
    </row>
    <row r="255" spans="1:65" s="2" customFormat="1" ht="24" customHeight="1">
      <c r="A255" s="38"/>
      <c r="B255" s="39"/>
      <c r="C255" s="236" t="s">
        <v>444</v>
      </c>
      <c r="D255" s="236" t="s">
        <v>131</v>
      </c>
      <c r="E255" s="237" t="s">
        <v>445</v>
      </c>
      <c r="F255" s="238" t="s">
        <v>446</v>
      </c>
      <c r="G255" s="239" t="s">
        <v>266</v>
      </c>
      <c r="H255" s="240">
        <v>51.877</v>
      </c>
      <c r="I255" s="241"/>
      <c r="J255" s="242">
        <f>ROUND(I255*H255,2)</f>
        <v>0</v>
      </c>
      <c r="K255" s="243"/>
      <c r="L255" s="44"/>
      <c r="M255" s="244" t="s">
        <v>1</v>
      </c>
      <c r="N255" s="245" t="s">
        <v>45</v>
      </c>
      <c r="O255" s="91"/>
      <c r="P255" s="246">
        <f>O255*H255</f>
        <v>0</v>
      </c>
      <c r="Q255" s="246">
        <v>0</v>
      </c>
      <c r="R255" s="246">
        <f>Q255*H255</f>
        <v>0</v>
      </c>
      <c r="S255" s="246">
        <v>0</v>
      </c>
      <c r="T255" s="247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48" t="s">
        <v>135</v>
      </c>
      <c r="AT255" s="248" t="s">
        <v>131</v>
      </c>
      <c r="AU255" s="248" t="s">
        <v>90</v>
      </c>
      <c r="AY255" s="17" t="s">
        <v>129</v>
      </c>
      <c r="BE255" s="249">
        <f>IF(N255="základní",J255,0)</f>
        <v>0</v>
      </c>
      <c r="BF255" s="249">
        <f>IF(N255="snížená",J255,0)</f>
        <v>0</v>
      </c>
      <c r="BG255" s="249">
        <f>IF(N255="zákl. přenesená",J255,0)</f>
        <v>0</v>
      </c>
      <c r="BH255" s="249">
        <f>IF(N255="sníž. přenesená",J255,0)</f>
        <v>0</v>
      </c>
      <c r="BI255" s="249">
        <f>IF(N255="nulová",J255,0)</f>
        <v>0</v>
      </c>
      <c r="BJ255" s="17" t="s">
        <v>88</v>
      </c>
      <c r="BK255" s="249">
        <f>ROUND(I255*H255,2)</f>
        <v>0</v>
      </c>
      <c r="BL255" s="17" t="s">
        <v>135</v>
      </c>
      <c r="BM255" s="248" t="s">
        <v>447</v>
      </c>
    </row>
    <row r="256" spans="1:47" s="2" customFormat="1" ht="12">
      <c r="A256" s="38"/>
      <c r="B256" s="39"/>
      <c r="C256" s="40"/>
      <c r="D256" s="250" t="s">
        <v>137</v>
      </c>
      <c r="E256" s="40"/>
      <c r="F256" s="251" t="s">
        <v>448</v>
      </c>
      <c r="G256" s="40"/>
      <c r="H256" s="40"/>
      <c r="I256" s="144"/>
      <c r="J256" s="40"/>
      <c r="K256" s="40"/>
      <c r="L256" s="44"/>
      <c r="M256" s="252"/>
      <c r="N256" s="253"/>
      <c r="O256" s="91"/>
      <c r="P256" s="91"/>
      <c r="Q256" s="91"/>
      <c r="R256" s="91"/>
      <c r="S256" s="91"/>
      <c r="T256" s="92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T256" s="17" t="s">
        <v>137</v>
      </c>
      <c r="AU256" s="17" t="s">
        <v>90</v>
      </c>
    </row>
    <row r="257" spans="1:65" s="2" customFormat="1" ht="24" customHeight="1">
      <c r="A257" s="38"/>
      <c r="B257" s="39"/>
      <c r="C257" s="236" t="s">
        <v>449</v>
      </c>
      <c r="D257" s="236" t="s">
        <v>131</v>
      </c>
      <c r="E257" s="237" t="s">
        <v>264</v>
      </c>
      <c r="F257" s="238" t="s">
        <v>265</v>
      </c>
      <c r="G257" s="239" t="s">
        <v>266</v>
      </c>
      <c r="H257" s="240">
        <v>51.877</v>
      </c>
      <c r="I257" s="241"/>
      <c r="J257" s="242">
        <f>ROUND(I257*H257,2)</f>
        <v>0</v>
      </c>
      <c r="K257" s="243"/>
      <c r="L257" s="44"/>
      <c r="M257" s="244" t="s">
        <v>1</v>
      </c>
      <c r="N257" s="245" t="s">
        <v>45</v>
      </c>
      <c r="O257" s="91"/>
      <c r="P257" s="246">
        <f>O257*H257</f>
        <v>0</v>
      </c>
      <c r="Q257" s="246">
        <v>0</v>
      </c>
      <c r="R257" s="246">
        <f>Q257*H257</f>
        <v>0</v>
      </c>
      <c r="S257" s="246">
        <v>0</v>
      </c>
      <c r="T257" s="247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48" t="s">
        <v>135</v>
      </c>
      <c r="AT257" s="248" t="s">
        <v>131</v>
      </c>
      <c r="AU257" s="248" t="s">
        <v>90</v>
      </c>
      <c r="AY257" s="17" t="s">
        <v>129</v>
      </c>
      <c r="BE257" s="249">
        <f>IF(N257="základní",J257,0)</f>
        <v>0</v>
      </c>
      <c r="BF257" s="249">
        <f>IF(N257="snížená",J257,0)</f>
        <v>0</v>
      </c>
      <c r="BG257" s="249">
        <f>IF(N257="zákl. přenesená",J257,0)</f>
        <v>0</v>
      </c>
      <c r="BH257" s="249">
        <f>IF(N257="sníž. přenesená",J257,0)</f>
        <v>0</v>
      </c>
      <c r="BI257" s="249">
        <f>IF(N257="nulová",J257,0)</f>
        <v>0</v>
      </c>
      <c r="BJ257" s="17" t="s">
        <v>88</v>
      </c>
      <c r="BK257" s="249">
        <f>ROUND(I257*H257,2)</f>
        <v>0</v>
      </c>
      <c r="BL257" s="17" t="s">
        <v>135</v>
      </c>
      <c r="BM257" s="248" t="s">
        <v>450</v>
      </c>
    </row>
    <row r="258" spans="1:47" s="2" customFormat="1" ht="12">
      <c r="A258" s="38"/>
      <c r="B258" s="39"/>
      <c r="C258" s="40"/>
      <c r="D258" s="250" t="s">
        <v>137</v>
      </c>
      <c r="E258" s="40"/>
      <c r="F258" s="251" t="s">
        <v>268</v>
      </c>
      <c r="G258" s="40"/>
      <c r="H258" s="40"/>
      <c r="I258" s="144"/>
      <c r="J258" s="40"/>
      <c r="K258" s="40"/>
      <c r="L258" s="44"/>
      <c r="M258" s="252"/>
      <c r="N258" s="253"/>
      <c r="O258" s="91"/>
      <c r="P258" s="91"/>
      <c r="Q258" s="91"/>
      <c r="R258" s="91"/>
      <c r="S258" s="91"/>
      <c r="T258" s="92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137</v>
      </c>
      <c r="AU258" s="17" t="s">
        <v>90</v>
      </c>
    </row>
    <row r="259" spans="1:63" s="12" customFormat="1" ht="25.9" customHeight="1">
      <c r="A259" s="12"/>
      <c r="B259" s="220"/>
      <c r="C259" s="221"/>
      <c r="D259" s="222" t="s">
        <v>79</v>
      </c>
      <c r="E259" s="223" t="s">
        <v>451</v>
      </c>
      <c r="F259" s="223" t="s">
        <v>452</v>
      </c>
      <c r="G259" s="221"/>
      <c r="H259" s="221"/>
      <c r="I259" s="224"/>
      <c r="J259" s="225">
        <f>BK259</f>
        <v>0</v>
      </c>
      <c r="K259" s="221"/>
      <c r="L259" s="226"/>
      <c r="M259" s="227"/>
      <c r="N259" s="228"/>
      <c r="O259" s="228"/>
      <c r="P259" s="229">
        <v>0</v>
      </c>
      <c r="Q259" s="228"/>
      <c r="R259" s="229">
        <v>0</v>
      </c>
      <c r="S259" s="228"/>
      <c r="T259" s="230"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31" t="s">
        <v>90</v>
      </c>
      <c r="AT259" s="232" t="s">
        <v>79</v>
      </c>
      <c r="AU259" s="232" t="s">
        <v>80</v>
      </c>
      <c r="AY259" s="231" t="s">
        <v>129</v>
      </c>
      <c r="BK259" s="233">
        <v>0</v>
      </c>
    </row>
    <row r="260" spans="1:63" s="12" customFormat="1" ht="25.9" customHeight="1">
      <c r="A260" s="12"/>
      <c r="B260" s="220"/>
      <c r="C260" s="221"/>
      <c r="D260" s="222" t="s">
        <v>79</v>
      </c>
      <c r="E260" s="223" t="s">
        <v>453</v>
      </c>
      <c r="F260" s="223" t="s">
        <v>454</v>
      </c>
      <c r="G260" s="221"/>
      <c r="H260" s="221"/>
      <c r="I260" s="224"/>
      <c r="J260" s="225">
        <f>BK260</f>
        <v>0</v>
      </c>
      <c r="K260" s="221"/>
      <c r="L260" s="226"/>
      <c r="M260" s="227"/>
      <c r="N260" s="228"/>
      <c r="O260" s="228"/>
      <c r="P260" s="229">
        <f>P261</f>
        <v>0</v>
      </c>
      <c r="Q260" s="228"/>
      <c r="R260" s="229">
        <f>R261</f>
        <v>0</v>
      </c>
      <c r="S260" s="228"/>
      <c r="T260" s="230">
        <f>T261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31" t="s">
        <v>135</v>
      </c>
      <c r="AT260" s="232" t="s">
        <v>79</v>
      </c>
      <c r="AU260" s="232" t="s">
        <v>80</v>
      </c>
      <c r="AY260" s="231" t="s">
        <v>129</v>
      </c>
      <c r="BK260" s="233">
        <f>BK261</f>
        <v>0</v>
      </c>
    </row>
    <row r="261" spans="1:63" s="12" customFormat="1" ht="22.8" customHeight="1">
      <c r="A261" s="12"/>
      <c r="B261" s="220"/>
      <c r="C261" s="221"/>
      <c r="D261" s="222" t="s">
        <v>79</v>
      </c>
      <c r="E261" s="234" t="s">
        <v>455</v>
      </c>
      <c r="F261" s="234" t="s">
        <v>456</v>
      </c>
      <c r="G261" s="221"/>
      <c r="H261" s="221"/>
      <c r="I261" s="224"/>
      <c r="J261" s="235">
        <f>BK261</f>
        <v>0</v>
      </c>
      <c r="K261" s="221"/>
      <c r="L261" s="226"/>
      <c r="M261" s="227"/>
      <c r="N261" s="228"/>
      <c r="O261" s="228"/>
      <c r="P261" s="229">
        <f>SUM(P262:P265)</f>
        <v>0</v>
      </c>
      <c r="Q261" s="228"/>
      <c r="R261" s="229">
        <f>SUM(R262:R265)</f>
        <v>0</v>
      </c>
      <c r="S261" s="228"/>
      <c r="T261" s="230">
        <f>SUM(T262:T265)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31" t="s">
        <v>135</v>
      </c>
      <c r="AT261" s="232" t="s">
        <v>79</v>
      </c>
      <c r="AU261" s="232" t="s">
        <v>88</v>
      </c>
      <c r="AY261" s="231" t="s">
        <v>129</v>
      </c>
      <c r="BK261" s="233">
        <f>SUM(BK262:BK265)</f>
        <v>0</v>
      </c>
    </row>
    <row r="262" spans="1:65" s="2" customFormat="1" ht="16.5" customHeight="1">
      <c r="A262" s="38"/>
      <c r="B262" s="39"/>
      <c r="C262" s="236" t="s">
        <v>457</v>
      </c>
      <c r="D262" s="236" t="s">
        <v>131</v>
      </c>
      <c r="E262" s="237" t="s">
        <v>458</v>
      </c>
      <c r="F262" s="238" t="s">
        <v>459</v>
      </c>
      <c r="G262" s="239" t="s">
        <v>258</v>
      </c>
      <c r="H262" s="240">
        <v>2</v>
      </c>
      <c r="I262" s="241"/>
      <c r="J262" s="242">
        <f>ROUND(I262*H262,2)</f>
        <v>0</v>
      </c>
      <c r="K262" s="243"/>
      <c r="L262" s="44"/>
      <c r="M262" s="244" t="s">
        <v>1</v>
      </c>
      <c r="N262" s="245" t="s">
        <v>45</v>
      </c>
      <c r="O262" s="91"/>
      <c r="P262" s="246">
        <f>O262*H262</f>
        <v>0</v>
      </c>
      <c r="Q262" s="246">
        <v>0</v>
      </c>
      <c r="R262" s="246">
        <f>Q262*H262</f>
        <v>0</v>
      </c>
      <c r="S262" s="246">
        <v>0</v>
      </c>
      <c r="T262" s="247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48" t="s">
        <v>201</v>
      </c>
      <c r="AT262" s="248" t="s">
        <v>131</v>
      </c>
      <c r="AU262" s="248" t="s">
        <v>90</v>
      </c>
      <c r="AY262" s="17" t="s">
        <v>129</v>
      </c>
      <c r="BE262" s="249">
        <f>IF(N262="základní",J262,0)</f>
        <v>0</v>
      </c>
      <c r="BF262" s="249">
        <f>IF(N262="snížená",J262,0)</f>
        <v>0</v>
      </c>
      <c r="BG262" s="249">
        <f>IF(N262="zákl. přenesená",J262,0)</f>
        <v>0</v>
      </c>
      <c r="BH262" s="249">
        <f>IF(N262="sníž. přenesená",J262,0)</f>
        <v>0</v>
      </c>
      <c r="BI262" s="249">
        <f>IF(N262="nulová",J262,0)</f>
        <v>0</v>
      </c>
      <c r="BJ262" s="17" t="s">
        <v>88</v>
      </c>
      <c r="BK262" s="249">
        <f>ROUND(I262*H262,2)</f>
        <v>0</v>
      </c>
      <c r="BL262" s="17" t="s">
        <v>201</v>
      </c>
      <c r="BM262" s="248" t="s">
        <v>460</v>
      </c>
    </row>
    <row r="263" spans="1:47" s="2" customFormat="1" ht="12">
      <c r="A263" s="38"/>
      <c r="B263" s="39"/>
      <c r="C263" s="40"/>
      <c r="D263" s="250" t="s">
        <v>137</v>
      </c>
      <c r="E263" s="40"/>
      <c r="F263" s="251" t="s">
        <v>459</v>
      </c>
      <c r="G263" s="40"/>
      <c r="H263" s="40"/>
      <c r="I263" s="144"/>
      <c r="J263" s="40"/>
      <c r="K263" s="40"/>
      <c r="L263" s="44"/>
      <c r="M263" s="252"/>
      <c r="N263" s="253"/>
      <c r="O263" s="91"/>
      <c r="P263" s="91"/>
      <c r="Q263" s="91"/>
      <c r="R263" s="91"/>
      <c r="S263" s="91"/>
      <c r="T263" s="92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137</v>
      </c>
      <c r="AU263" s="17" t="s">
        <v>90</v>
      </c>
    </row>
    <row r="264" spans="1:65" s="2" customFormat="1" ht="16.5" customHeight="1">
      <c r="A264" s="38"/>
      <c r="B264" s="39"/>
      <c r="C264" s="236" t="s">
        <v>461</v>
      </c>
      <c r="D264" s="236" t="s">
        <v>131</v>
      </c>
      <c r="E264" s="237" t="s">
        <v>462</v>
      </c>
      <c r="F264" s="238" t="s">
        <v>463</v>
      </c>
      <c r="G264" s="239" t="s">
        <v>258</v>
      </c>
      <c r="H264" s="240">
        <v>1</v>
      </c>
      <c r="I264" s="241"/>
      <c r="J264" s="242">
        <f>ROUND(I264*H264,2)</f>
        <v>0</v>
      </c>
      <c r="K264" s="243"/>
      <c r="L264" s="44"/>
      <c r="M264" s="244" t="s">
        <v>1</v>
      </c>
      <c r="N264" s="245" t="s">
        <v>45</v>
      </c>
      <c r="O264" s="91"/>
      <c r="P264" s="246">
        <f>O264*H264</f>
        <v>0</v>
      </c>
      <c r="Q264" s="246">
        <v>0</v>
      </c>
      <c r="R264" s="246">
        <f>Q264*H264</f>
        <v>0</v>
      </c>
      <c r="S264" s="246">
        <v>0</v>
      </c>
      <c r="T264" s="247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48" t="s">
        <v>201</v>
      </c>
      <c r="AT264" s="248" t="s">
        <v>131</v>
      </c>
      <c r="AU264" s="248" t="s">
        <v>90</v>
      </c>
      <c r="AY264" s="17" t="s">
        <v>129</v>
      </c>
      <c r="BE264" s="249">
        <f>IF(N264="základní",J264,0)</f>
        <v>0</v>
      </c>
      <c r="BF264" s="249">
        <f>IF(N264="snížená",J264,0)</f>
        <v>0</v>
      </c>
      <c r="BG264" s="249">
        <f>IF(N264="zákl. přenesená",J264,0)</f>
        <v>0</v>
      </c>
      <c r="BH264" s="249">
        <f>IF(N264="sníž. přenesená",J264,0)</f>
        <v>0</v>
      </c>
      <c r="BI264" s="249">
        <f>IF(N264="nulová",J264,0)</f>
        <v>0</v>
      </c>
      <c r="BJ264" s="17" t="s">
        <v>88</v>
      </c>
      <c r="BK264" s="249">
        <f>ROUND(I264*H264,2)</f>
        <v>0</v>
      </c>
      <c r="BL264" s="17" t="s">
        <v>201</v>
      </c>
      <c r="BM264" s="248" t="s">
        <v>464</v>
      </c>
    </row>
    <row r="265" spans="1:47" s="2" customFormat="1" ht="12">
      <c r="A265" s="38"/>
      <c r="B265" s="39"/>
      <c r="C265" s="40"/>
      <c r="D265" s="250" t="s">
        <v>137</v>
      </c>
      <c r="E265" s="40"/>
      <c r="F265" s="251" t="s">
        <v>465</v>
      </c>
      <c r="G265" s="40"/>
      <c r="H265" s="40"/>
      <c r="I265" s="144"/>
      <c r="J265" s="40"/>
      <c r="K265" s="40"/>
      <c r="L265" s="44"/>
      <c r="M265" s="301"/>
      <c r="N265" s="302"/>
      <c r="O265" s="303"/>
      <c r="P265" s="303"/>
      <c r="Q265" s="303"/>
      <c r="R265" s="303"/>
      <c r="S265" s="303"/>
      <c r="T265" s="304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137</v>
      </c>
      <c r="AU265" s="17" t="s">
        <v>90</v>
      </c>
    </row>
    <row r="266" spans="1:31" s="2" customFormat="1" ht="6.95" customHeight="1">
      <c r="A266" s="38"/>
      <c r="B266" s="66"/>
      <c r="C266" s="67"/>
      <c r="D266" s="67"/>
      <c r="E266" s="67"/>
      <c r="F266" s="67"/>
      <c r="G266" s="67"/>
      <c r="H266" s="67"/>
      <c r="I266" s="183"/>
      <c r="J266" s="67"/>
      <c r="K266" s="67"/>
      <c r="L266" s="44"/>
      <c r="M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</row>
  </sheetData>
  <sheetProtection password="CC35" sheet="1" objects="1" scenarios="1" formatColumns="0" formatRows="0" autoFilter="0"/>
  <autoFilter ref="C126:K265"/>
  <mergeCells count="9">
    <mergeCell ref="E7:H7"/>
    <mergeCell ref="E9:H9"/>
    <mergeCell ref="E18:H18"/>
    <mergeCell ref="E27:H27"/>
    <mergeCell ref="E85:H85"/>
    <mergeCell ref="E87:H87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96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90</v>
      </c>
    </row>
    <row r="4" spans="2:46" s="1" customFormat="1" ht="24.95" customHeight="1">
      <c r="B4" s="20"/>
      <c r="D4" s="140" t="s">
        <v>100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Revitalizace Račanského rybníka (ř.km 1,115 – 1,202)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101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466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11. 6. 2019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tr">
        <f>IF('Rekapitulace stavby'!AN10="","",'Rekapitulace stavby'!AN10)</f>
        <v>00274101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tr">
        <f>IF('Rekapitulace stavby'!E11="","",'Rekapitulace stavby'!E11)</f>
        <v>Město Přelouč</v>
      </c>
      <c r="F15" s="38"/>
      <c r="G15" s="38"/>
      <c r="H15" s="38"/>
      <c r="I15" s="147" t="s">
        <v>28</v>
      </c>
      <c r="J15" s="146" t="str">
        <f>IF('Rekapitulace stavby'!AN11="","",'Rekapitulace stavby'!AN11)</f>
        <v>CZ00274101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30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32</v>
      </c>
      <c r="E20" s="38"/>
      <c r="F20" s="38"/>
      <c r="G20" s="38"/>
      <c r="H20" s="38"/>
      <c r="I20" s="147" t="s">
        <v>25</v>
      </c>
      <c r="J20" s="146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34</v>
      </c>
      <c r="F21" s="38"/>
      <c r="G21" s="38"/>
      <c r="H21" s="38"/>
      <c r="I21" s="147" t="s">
        <v>28</v>
      </c>
      <c r="J21" s="146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37</v>
      </c>
      <c r="E23" s="38"/>
      <c r="F23" s="38"/>
      <c r="G23" s="38"/>
      <c r="H23" s="38"/>
      <c r="I23" s="147" t="s">
        <v>25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38</v>
      </c>
      <c r="F24" s="38"/>
      <c r="G24" s="38"/>
      <c r="H24" s="38"/>
      <c r="I24" s="147" t="s">
        <v>28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39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40</v>
      </c>
      <c r="E30" s="38"/>
      <c r="F30" s="38"/>
      <c r="G30" s="38"/>
      <c r="H30" s="38"/>
      <c r="I30" s="144"/>
      <c r="J30" s="157">
        <f>ROUND(J123,2)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42</v>
      </c>
      <c r="G32" s="38"/>
      <c r="H32" s="38"/>
      <c r="I32" s="159" t="s">
        <v>41</v>
      </c>
      <c r="J32" s="158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44</v>
      </c>
      <c r="E33" s="142" t="s">
        <v>45</v>
      </c>
      <c r="F33" s="161">
        <f>ROUND((SUM(BE123:BE179)),2)</f>
        <v>0</v>
      </c>
      <c r="G33" s="38"/>
      <c r="H33" s="38"/>
      <c r="I33" s="162">
        <v>0.21</v>
      </c>
      <c r="J33" s="161">
        <f>ROUND(((SUM(BE123:BE179))*I33),2)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46</v>
      </c>
      <c r="F34" s="161">
        <f>ROUND((SUM(BF123:BF179)),2)</f>
        <v>0</v>
      </c>
      <c r="G34" s="38"/>
      <c r="H34" s="38"/>
      <c r="I34" s="162">
        <v>0.15</v>
      </c>
      <c r="J34" s="161">
        <f>ROUND(((SUM(BF123:BF179))*I34),2)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47</v>
      </c>
      <c r="F35" s="161">
        <f>ROUND((SUM(BG123:BG179)),2)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48</v>
      </c>
      <c r="F36" s="161">
        <f>ROUND((SUM(BH123:BH179)),2)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49</v>
      </c>
      <c r="F37" s="161">
        <f>ROUND((SUM(BI123:BI179)),2)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50</v>
      </c>
      <c r="E39" s="165"/>
      <c r="F39" s="165"/>
      <c r="G39" s="166" t="s">
        <v>51</v>
      </c>
      <c r="H39" s="167" t="s">
        <v>52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53</v>
      </c>
      <c r="E50" s="172"/>
      <c r="F50" s="172"/>
      <c r="G50" s="171" t="s">
        <v>54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55</v>
      </c>
      <c r="E61" s="175"/>
      <c r="F61" s="176" t="s">
        <v>56</v>
      </c>
      <c r="G61" s="174" t="s">
        <v>55</v>
      </c>
      <c r="H61" s="175"/>
      <c r="I61" s="177"/>
      <c r="J61" s="178" t="s">
        <v>56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57</v>
      </c>
      <c r="E65" s="179"/>
      <c r="F65" s="179"/>
      <c r="G65" s="171" t="s">
        <v>58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55</v>
      </c>
      <c r="E76" s="175"/>
      <c r="F76" s="176" t="s">
        <v>56</v>
      </c>
      <c r="G76" s="174" t="s">
        <v>55</v>
      </c>
      <c r="H76" s="175"/>
      <c r="I76" s="177"/>
      <c r="J76" s="178" t="s">
        <v>56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103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Revitalizace Račanského rybníka (ř.km 1,115 – 1,202)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101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SO 3.3 - Řešení vegetace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Přelouč</v>
      </c>
      <c r="G89" s="40"/>
      <c r="H89" s="40"/>
      <c r="I89" s="147" t="s">
        <v>22</v>
      </c>
      <c r="J89" s="79" t="str">
        <f>IF(J12="","",J12)</f>
        <v>11. 6. 2019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3.05" customHeight="1">
      <c r="A91" s="38"/>
      <c r="B91" s="39"/>
      <c r="C91" s="32" t="s">
        <v>24</v>
      </c>
      <c r="D91" s="40"/>
      <c r="E91" s="40"/>
      <c r="F91" s="27" t="str">
        <f>E15</f>
        <v>Město Přelouč</v>
      </c>
      <c r="G91" s="40"/>
      <c r="H91" s="40"/>
      <c r="I91" s="147" t="s">
        <v>32</v>
      </c>
      <c r="J91" s="36" t="str">
        <f>E21</f>
        <v>Vodohospodářský rozvoj a výstavba, a.s.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7.9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147" t="s">
        <v>37</v>
      </c>
      <c r="J92" s="36" t="str">
        <f>E24</f>
        <v>Ing. Dvořák Vítězslav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104</v>
      </c>
      <c r="D94" s="189"/>
      <c r="E94" s="189"/>
      <c r="F94" s="189"/>
      <c r="G94" s="189"/>
      <c r="H94" s="189"/>
      <c r="I94" s="190"/>
      <c r="J94" s="191" t="s">
        <v>105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106</v>
      </c>
      <c r="D96" s="40"/>
      <c r="E96" s="40"/>
      <c r="F96" s="40"/>
      <c r="G96" s="40"/>
      <c r="H96" s="40"/>
      <c r="I96" s="144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107</v>
      </c>
    </row>
    <row r="97" spans="1:31" s="9" customFormat="1" ht="24.95" customHeight="1">
      <c r="A97" s="9"/>
      <c r="B97" s="193"/>
      <c r="C97" s="194"/>
      <c r="D97" s="195" t="s">
        <v>108</v>
      </c>
      <c r="E97" s="196"/>
      <c r="F97" s="196"/>
      <c r="G97" s="196"/>
      <c r="H97" s="196"/>
      <c r="I97" s="197"/>
      <c r="J97" s="198">
        <f>J124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200"/>
      <c r="C98" s="201"/>
      <c r="D98" s="202" t="s">
        <v>109</v>
      </c>
      <c r="E98" s="203"/>
      <c r="F98" s="203"/>
      <c r="G98" s="203"/>
      <c r="H98" s="203"/>
      <c r="I98" s="204"/>
      <c r="J98" s="205">
        <f>J137</f>
        <v>0</v>
      </c>
      <c r="K98" s="201"/>
      <c r="L98" s="20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200"/>
      <c r="C99" s="201"/>
      <c r="D99" s="202" t="s">
        <v>290</v>
      </c>
      <c r="E99" s="203"/>
      <c r="F99" s="203"/>
      <c r="G99" s="203"/>
      <c r="H99" s="203"/>
      <c r="I99" s="204"/>
      <c r="J99" s="205">
        <f>J138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4.85" customHeight="1">
      <c r="A100" s="10"/>
      <c r="B100" s="200"/>
      <c r="C100" s="201"/>
      <c r="D100" s="202" t="s">
        <v>467</v>
      </c>
      <c r="E100" s="203"/>
      <c r="F100" s="203"/>
      <c r="G100" s="203"/>
      <c r="H100" s="203"/>
      <c r="I100" s="204"/>
      <c r="J100" s="205">
        <f>J149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93"/>
      <c r="C101" s="194"/>
      <c r="D101" s="195" t="s">
        <v>112</v>
      </c>
      <c r="E101" s="196"/>
      <c r="F101" s="196"/>
      <c r="G101" s="196"/>
      <c r="H101" s="196"/>
      <c r="I101" s="197"/>
      <c r="J101" s="198">
        <f>J166</f>
        <v>0</v>
      </c>
      <c r="K101" s="194"/>
      <c r="L101" s="19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200"/>
      <c r="C102" s="201"/>
      <c r="D102" s="202" t="s">
        <v>113</v>
      </c>
      <c r="E102" s="203"/>
      <c r="F102" s="203"/>
      <c r="G102" s="203"/>
      <c r="H102" s="203"/>
      <c r="I102" s="204"/>
      <c r="J102" s="205">
        <f>J167</f>
        <v>0</v>
      </c>
      <c r="K102" s="201"/>
      <c r="L102" s="20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93"/>
      <c r="C103" s="194"/>
      <c r="D103" s="195" t="s">
        <v>468</v>
      </c>
      <c r="E103" s="196"/>
      <c r="F103" s="196"/>
      <c r="G103" s="196"/>
      <c r="H103" s="196"/>
      <c r="I103" s="197"/>
      <c r="J103" s="198">
        <f>J168</f>
        <v>0</v>
      </c>
      <c r="K103" s="194"/>
      <c r="L103" s="19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144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183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186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114</v>
      </c>
      <c r="D110" s="40"/>
      <c r="E110" s="40"/>
      <c r="F110" s="40"/>
      <c r="G110" s="40"/>
      <c r="H110" s="40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87" t="str">
        <f>E7</f>
        <v>Revitalizace Račanského rybníka (ř.km 1,115 – 1,202)</v>
      </c>
      <c r="F113" s="32"/>
      <c r="G113" s="32"/>
      <c r="H113" s="32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101</v>
      </c>
      <c r="D114" s="40"/>
      <c r="E114" s="40"/>
      <c r="F114" s="40"/>
      <c r="G114" s="40"/>
      <c r="H114" s="40"/>
      <c r="I114" s="144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E9</f>
        <v>SO 3.3 - Řešení vegetace</v>
      </c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144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F12</f>
        <v>Přelouč</v>
      </c>
      <c r="G117" s="40"/>
      <c r="H117" s="40"/>
      <c r="I117" s="147" t="s">
        <v>22</v>
      </c>
      <c r="J117" s="79" t="str">
        <f>IF(J12="","",J12)</f>
        <v>11. 6. 2019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43.05" customHeight="1">
      <c r="A119" s="38"/>
      <c r="B119" s="39"/>
      <c r="C119" s="32" t="s">
        <v>24</v>
      </c>
      <c r="D119" s="40"/>
      <c r="E119" s="40"/>
      <c r="F119" s="27" t="str">
        <f>E15</f>
        <v>Město Přelouč</v>
      </c>
      <c r="G119" s="40"/>
      <c r="H119" s="40"/>
      <c r="I119" s="147" t="s">
        <v>32</v>
      </c>
      <c r="J119" s="36" t="str">
        <f>E21</f>
        <v>Vodohospodářský rozvoj a výstavba, a.s.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7.9" customHeight="1">
      <c r="A120" s="38"/>
      <c r="B120" s="39"/>
      <c r="C120" s="32" t="s">
        <v>30</v>
      </c>
      <c r="D120" s="40"/>
      <c r="E120" s="40"/>
      <c r="F120" s="27" t="str">
        <f>IF(E18="","",E18)</f>
        <v>Vyplň údaj</v>
      </c>
      <c r="G120" s="40"/>
      <c r="H120" s="40"/>
      <c r="I120" s="147" t="s">
        <v>37</v>
      </c>
      <c r="J120" s="36" t="str">
        <f>E24</f>
        <v>Ing. Dvořák Vítězslav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144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207"/>
      <c r="B122" s="208"/>
      <c r="C122" s="209" t="s">
        <v>115</v>
      </c>
      <c r="D122" s="210" t="s">
        <v>65</v>
      </c>
      <c r="E122" s="210" t="s">
        <v>61</v>
      </c>
      <c r="F122" s="210" t="s">
        <v>62</v>
      </c>
      <c r="G122" s="210" t="s">
        <v>116</v>
      </c>
      <c r="H122" s="210" t="s">
        <v>117</v>
      </c>
      <c r="I122" s="211" t="s">
        <v>118</v>
      </c>
      <c r="J122" s="212" t="s">
        <v>105</v>
      </c>
      <c r="K122" s="213" t="s">
        <v>119</v>
      </c>
      <c r="L122" s="214"/>
      <c r="M122" s="100" t="s">
        <v>1</v>
      </c>
      <c r="N122" s="101" t="s">
        <v>44</v>
      </c>
      <c r="O122" s="101" t="s">
        <v>120</v>
      </c>
      <c r="P122" s="101" t="s">
        <v>121</v>
      </c>
      <c r="Q122" s="101" t="s">
        <v>122</v>
      </c>
      <c r="R122" s="101" t="s">
        <v>123</v>
      </c>
      <c r="S122" s="101" t="s">
        <v>124</v>
      </c>
      <c r="T122" s="102" t="s">
        <v>125</v>
      </c>
      <c r="U122" s="207"/>
      <c r="V122" s="207"/>
      <c r="W122" s="207"/>
      <c r="X122" s="207"/>
      <c r="Y122" s="207"/>
      <c r="Z122" s="207"/>
      <c r="AA122" s="207"/>
      <c r="AB122" s="207"/>
      <c r="AC122" s="207"/>
      <c r="AD122" s="207"/>
      <c r="AE122" s="207"/>
    </row>
    <row r="123" spans="1:63" s="2" customFormat="1" ht="22.8" customHeight="1">
      <c r="A123" s="38"/>
      <c r="B123" s="39"/>
      <c r="C123" s="107" t="s">
        <v>126</v>
      </c>
      <c r="D123" s="40"/>
      <c r="E123" s="40"/>
      <c r="F123" s="40"/>
      <c r="G123" s="40"/>
      <c r="H123" s="40"/>
      <c r="I123" s="144"/>
      <c r="J123" s="215">
        <f>BK123</f>
        <v>0</v>
      </c>
      <c r="K123" s="40"/>
      <c r="L123" s="44"/>
      <c r="M123" s="103"/>
      <c r="N123" s="216"/>
      <c r="O123" s="104"/>
      <c r="P123" s="217">
        <f>P124+P166+P168</f>
        <v>0</v>
      </c>
      <c r="Q123" s="104"/>
      <c r="R123" s="217">
        <f>R124+R166+R168</f>
        <v>0.6768000000000001</v>
      </c>
      <c r="S123" s="104"/>
      <c r="T123" s="218">
        <f>T124+T166+T168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79</v>
      </c>
      <c r="AU123" s="17" t="s">
        <v>107</v>
      </c>
      <c r="BK123" s="219">
        <f>BK124+BK166+BK168</f>
        <v>0</v>
      </c>
    </row>
    <row r="124" spans="1:63" s="12" customFormat="1" ht="25.9" customHeight="1">
      <c r="A124" s="12"/>
      <c r="B124" s="220"/>
      <c r="C124" s="221"/>
      <c r="D124" s="222" t="s">
        <v>79</v>
      </c>
      <c r="E124" s="223" t="s">
        <v>127</v>
      </c>
      <c r="F124" s="223" t="s">
        <v>128</v>
      </c>
      <c r="G124" s="221"/>
      <c r="H124" s="221"/>
      <c r="I124" s="224"/>
      <c r="J124" s="225">
        <f>BK124</f>
        <v>0</v>
      </c>
      <c r="K124" s="221"/>
      <c r="L124" s="226"/>
      <c r="M124" s="227"/>
      <c r="N124" s="228"/>
      <c r="O124" s="228"/>
      <c r="P124" s="229">
        <f>P125+SUM(P126:P138)</f>
        <v>0</v>
      </c>
      <c r="Q124" s="228"/>
      <c r="R124" s="229">
        <f>R125+SUM(R126:R138)</f>
        <v>0.6768000000000001</v>
      </c>
      <c r="S124" s="228"/>
      <c r="T124" s="230">
        <f>T125+SUM(T126:T138)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31" t="s">
        <v>88</v>
      </c>
      <c r="AT124" s="232" t="s">
        <v>79</v>
      </c>
      <c r="AU124" s="232" t="s">
        <v>80</v>
      </c>
      <c r="AY124" s="231" t="s">
        <v>129</v>
      </c>
      <c r="BK124" s="233">
        <f>BK125+SUM(BK126:BK138)</f>
        <v>0</v>
      </c>
    </row>
    <row r="125" spans="1:65" s="2" customFormat="1" ht="16.5" customHeight="1">
      <c r="A125" s="38"/>
      <c r="B125" s="39"/>
      <c r="C125" s="236" t="s">
        <v>88</v>
      </c>
      <c r="D125" s="236" t="s">
        <v>131</v>
      </c>
      <c r="E125" s="237" t="s">
        <v>469</v>
      </c>
      <c r="F125" s="238" t="s">
        <v>470</v>
      </c>
      <c r="G125" s="239" t="s">
        <v>258</v>
      </c>
      <c r="H125" s="240">
        <v>4</v>
      </c>
      <c r="I125" s="241"/>
      <c r="J125" s="242">
        <f>ROUND(I125*H125,2)</f>
        <v>0</v>
      </c>
      <c r="K125" s="243"/>
      <c r="L125" s="44"/>
      <c r="M125" s="244" t="s">
        <v>1</v>
      </c>
      <c r="N125" s="245" t="s">
        <v>45</v>
      </c>
      <c r="O125" s="91"/>
      <c r="P125" s="246">
        <f>O125*H125</f>
        <v>0</v>
      </c>
      <c r="Q125" s="246">
        <v>0</v>
      </c>
      <c r="R125" s="246">
        <f>Q125*H125</f>
        <v>0</v>
      </c>
      <c r="S125" s="246">
        <v>0</v>
      </c>
      <c r="T125" s="247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8" t="s">
        <v>135</v>
      </c>
      <c r="AT125" s="248" t="s">
        <v>131</v>
      </c>
      <c r="AU125" s="248" t="s">
        <v>88</v>
      </c>
      <c r="AY125" s="17" t="s">
        <v>129</v>
      </c>
      <c r="BE125" s="249">
        <f>IF(N125="základní",J125,0)</f>
        <v>0</v>
      </c>
      <c r="BF125" s="249">
        <f>IF(N125="snížená",J125,0)</f>
        <v>0</v>
      </c>
      <c r="BG125" s="249">
        <f>IF(N125="zákl. přenesená",J125,0)</f>
        <v>0</v>
      </c>
      <c r="BH125" s="249">
        <f>IF(N125="sníž. přenesená",J125,0)</f>
        <v>0</v>
      </c>
      <c r="BI125" s="249">
        <f>IF(N125="nulová",J125,0)</f>
        <v>0</v>
      </c>
      <c r="BJ125" s="17" t="s">
        <v>88</v>
      </c>
      <c r="BK125" s="249">
        <f>ROUND(I125*H125,2)</f>
        <v>0</v>
      </c>
      <c r="BL125" s="17" t="s">
        <v>135</v>
      </c>
      <c r="BM125" s="248" t="s">
        <v>471</v>
      </c>
    </row>
    <row r="126" spans="1:65" s="2" customFormat="1" ht="16.5" customHeight="1">
      <c r="A126" s="38"/>
      <c r="B126" s="39"/>
      <c r="C126" s="236" t="s">
        <v>90</v>
      </c>
      <c r="D126" s="236" t="s">
        <v>131</v>
      </c>
      <c r="E126" s="237" t="s">
        <v>472</v>
      </c>
      <c r="F126" s="238" t="s">
        <v>473</v>
      </c>
      <c r="G126" s="239" t="s">
        <v>258</v>
      </c>
      <c r="H126" s="240">
        <v>1</v>
      </c>
      <c r="I126" s="241"/>
      <c r="J126" s="242">
        <f>ROUND(I126*H126,2)</f>
        <v>0</v>
      </c>
      <c r="K126" s="243"/>
      <c r="L126" s="44"/>
      <c r="M126" s="244" t="s">
        <v>1</v>
      </c>
      <c r="N126" s="245" t="s">
        <v>45</v>
      </c>
      <c r="O126" s="91"/>
      <c r="P126" s="246">
        <f>O126*H126</f>
        <v>0</v>
      </c>
      <c r="Q126" s="246">
        <v>0</v>
      </c>
      <c r="R126" s="246">
        <f>Q126*H126</f>
        <v>0</v>
      </c>
      <c r="S126" s="246">
        <v>0</v>
      </c>
      <c r="T126" s="247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8" t="s">
        <v>135</v>
      </c>
      <c r="AT126" s="248" t="s">
        <v>131</v>
      </c>
      <c r="AU126" s="248" t="s">
        <v>88</v>
      </c>
      <c r="AY126" s="17" t="s">
        <v>129</v>
      </c>
      <c r="BE126" s="249">
        <f>IF(N126="základní",J126,0)</f>
        <v>0</v>
      </c>
      <c r="BF126" s="249">
        <f>IF(N126="snížená",J126,0)</f>
        <v>0</v>
      </c>
      <c r="BG126" s="249">
        <f>IF(N126="zákl. přenesená",J126,0)</f>
        <v>0</v>
      </c>
      <c r="BH126" s="249">
        <f>IF(N126="sníž. přenesená",J126,0)</f>
        <v>0</v>
      </c>
      <c r="BI126" s="249">
        <f>IF(N126="nulová",J126,0)</f>
        <v>0</v>
      </c>
      <c r="BJ126" s="17" t="s">
        <v>88</v>
      </c>
      <c r="BK126" s="249">
        <f>ROUND(I126*H126,2)</f>
        <v>0</v>
      </c>
      <c r="BL126" s="17" t="s">
        <v>135</v>
      </c>
      <c r="BM126" s="248" t="s">
        <v>474</v>
      </c>
    </row>
    <row r="127" spans="1:47" s="2" customFormat="1" ht="12">
      <c r="A127" s="38"/>
      <c r="B127" s="39"/>
      <c r="C127" s="40"/>
      <c r="D127" s="250" t="s">
        <v>137</v>
      </c>
      <c r="E127" s="40"/>
      <c r="F127" s="251" t="s">
        <v>473</v>
      </c>
      <c r="G127" s="40"/>
      <c r="H127" s="40"/>
      <c r="I127" s="144"/>
      <c r="J127" s="40"/>
      <c r="K127" s="40"/>
      <c r="L127" s="44"/>
      <c r="M127" s="252"/>
      <c r="N127" s="253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137</v>
      </c>
      <c r="AU127" s="17" t="s">
        <v>88</v>
      </c>
    </row>
    <row r="128" spans="1:65" s="2" customFormat="1" ht="24" customHeight="1">
      <c r="A128" s="38"/>
      <c r="B128" s="39"/>
      <c r="C128" s="236" t="s">
        <v>147</v>
      </c>
      <c r="D128" s="236" t="s">
        <v>131</v>
      </c>
      <c r="E128" s="237" t="s">
        <v>475</v>
      </c>
      <c r="F128" s="238" t="s">
        <v>476</v>
      </c>
      <c r="G128" s="239" t="s">
        <v>325</v>
      </c>
      <c r="H128" s="240">
        <v>1</v>
      </c>
      <c r="I128" s="241"/>
      <c r="J128" s="242">
        <f>ROUND(I128*H128,2)</f>
        <v>0</v>
      </c>
      <c r="K128" s="243"/>
      <c r="L128" s="44"/>
      <c r="M128" s="244" t="s">
        <v>1</v>
      </c>
      <c r="N128" s="245" t="s">
        <v>45</v>
      </c>
      <c r="O128" s="91"/>
      <c r="P128" s="246">
        <f>O128*H128</f>
        <v>0</v>
      </c>
      <c r="Q128" s="246">
        <v>0</v>
      </c>
      <c r="R128" s="246">
        <f>Q128*H128</f>
        <v>0</v>
      </c>
      <c r="S128" s="246">
        <v>0</v>
      </c>
      <c r="T128" s="247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8" t="s">
        <v>135</v>
      </c>
      <c r="AT128" s="248" t="s">
        <v>131</v>
      </c>
      <c r="AU128" s="248" t="s">
        <v>88</v>
      </c>
      <c r="AY128" s="17" t="s">
        <v>129</v>
      </c>
      <c r="BE128" s="249">
        <f>IF(N128="základní",J128,0)</f>
        <v>0</v>
      </c>
      <c r="BF128" s="249">
        <f>IF(N128="snížená",J128,0)</f>
        <v>0</v>
      </c>
      <c r="BG128" s="249">
        <f>IF(N128="zákl. přenesená",J128,0)</f>
        <v>0</v>
      </c>
      <c r="BH128" s="249">
        <f>IF(N128="sníž. přenesená",J128,0)</f>
        <v>0</v>
      </c>
      <c r="BI128" s="249">
        <f>IF(N128="nulová",J128,0)</f>
        <v>0</v>
      </c>
      <c r="BJ128" s="17" t="s">
        <v>88</v>
      </c>
      <c r="BK128" s="249">
        <f>ROUND(I128*H128,2)</f>
        <v>0</v>
      </c>
      <c r="BL128" s="17" t="s">
        <v>135</v>
      </c>
      <c r="BM128" s="248" t="s">
        <v>477</v>
      </c>
    </row>
    <row r="129" spans="1:47" s="2" customFormat="1" ht="12">
      <c r="A129" s="38"/>
      <c r="B129" s="39"/>
      <c r="C129" s="40"/>
      <c r="D129" s="250" t="s">
        <v>137</v>
      </c>
      <c r="E129" s="40"/>
      <c r="F129" s="251" t="s">
        <v>478</v>
      </c>
      <c r="G129" s="40"/>
      <c r="H129" s="40"/>
      <c r="I129" s="144"/>
      <c r="J129" s="40"/>
      <c r="K129" s="40"/>
      <c r="L129" s="44"/>
      <c r="M129" s="252"/>
      <c r="N129" s="253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137</v>
      </c>
      <c r="AU129" s="17" t="s">
        <v>88</v>
      </c>
    </row>
    <row r="130" spans="1:65" s="2" customFormat="1" ht="24" customHeight="1">
      <c r="A130" s="38"/>
      <c r="B130" s="39"/>
      <c r="C130" s="236" t="s">
        <v>135</v>
      </c>
      <c r="D130" s="236" t="s">
        <v>131</v>
      </c>
      <c r="E130" s="237" t="s">
        <v>479</v>
      </c>
      <c r="F130" s="238" t="s">
        <v>480</v>
      </c>
      <c r="G130" s="239" t="s">
        <v>325</v>
      </c>
      <c r="H130" s="240">
        <v>5</v>
      </c>
      <c r="I130" s="241"/>
      <c r="J130" s="242">
        <f>ROUND(I130*H130,2)</f>
        <v>0</v>
      </c>
      <c r="K130" s="243"/>
      <c r="L130" s="44"/>
      <c r="M130" s="244" t="s">
        <v>1</v>
      </c>
      <c r="N130" s="245" t="s">
        <v>45</v>
      </c>
      <c r="O130" s="91"/>
      <c r="P130" s="246">
        <f>O130*H130</f>
        <v>0</v>
      </c>
      <c r="Q130" s="246">
        <v>0</v>
      </c>
      <c r="R130" s="246">
        <f>Q130*H130</f>
        <v>0</v>
      </c>
      <c r="S130" s="246">
        <v>0</v>
      </c>
      <c r="T130" s="24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8" t="s">
        <v>135</v>
      </c>
      <c r="AT130" s="248" t="s">
        <v>131</v>
      </c>
      <c r="AU130" s="248" t="s">
        <v>88</v>
      </c>
      <c r="AY130" s="17" t="s">
        <v>129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17" t="s">
        <v>88</v>
      </c>
      <c r="BK130" s="249">
        <f>ROUND(I130*H130,2)</f>
        <v>0</v>
      </c>
      <c r="BL130" s="17" t="s">
        <v>135</v>
      </c>
      <c r="BM130" s="248" t="s">
        <v>481</v>
      </c>
    </row>
    <row r="131" spans="1:47" s="2" customFormat="1" ht="12">
      <c r="A131" s="38"/>
      <c r="B131" s="39"/>
      <c r="C131" s="40"/>
      <c r="D131" s="250" t="s">
        <v>137</v>
      </c>
      <c r="E131" s="40"/>
      <c r="F131" s="251" t="s">
        <v>482</v>
      </c>
      <c r="G131" s="40"/>
      <c r="H131" s="40"/>
      <c r="I131" s="144"/>
      <c r="J131" s="40"/>
      <c r="K131" s="40"/>
      <c r="L131" s="44"/>
      <c r="M131" s="252"/>
      <c r="N131" s="253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137</v>
      </c>
      <c r="AU131" s="17" t="s">
        <v>88</v>
      </c>
    </row>
    <row r="132" spans="1:51" s="14" customFormat="1" ht="12">
      <c r="A132" s="14"/>
      <c r="B132" s="264"/>
      <c r="C132" s="265"/>
      <c r="D132" s="250" t="s">
        <v>139</v>
      </c>
      <c r="E132" s="266" t="s">
        <v>1</v>
      </c>
      <c r="F132" s="267" t="s">
        <v>483</v>
      </c>
      <c r="G132" s="265"/>
      <c r="H132" s="268">
        <v>1</v>
      </c>
      <c r="I132" s="269"/>
      <c r="J132" s="265"/>
      <c r="K132" s="265"/>
      <c r="L132" s="270"/>
      <c r="M132" s="271"/>
      <c r="N132" s="272"/>
      <c r="O132" s="272"/>
      <c r="P132" s="272"/>
      <c r="Q132" s="272"/>
      <c r="R132" s="272"/>
      <c r="S132" s="272"/>
      <c r="T132" s="27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74" t="s">
        <v>139</v>
      </c>
      <c r="AU132" s="274" t="s">
        <v>88</v>
      </c>
      <c r="AV132" s="14" t="s">
        <v>90</v>
      </c>
      <c r="AW132" s="14" t="s">
        <v>36</v>
      </c>
      <c r="AX132" s="14" t="s">
        <v>80</v>
      </c>
      <c r="AY132" s="274" t="s">
        <v>129</v>
      </c>
    </row>
    <row r="133" spans="1:51" s="14" customFormat="1" ht="12">
      <c r="A133" s="14"/>
      <c r="B133" s="264"/>
      <c r="C133" s="265"/>
      <c r="D133" s="250" t="s">
        <v>139</v>
      </c>
      <c r="E133" s="266" t="s">
        <v>1</v>
      </c>
      <c r="F133" s="267" t="s">
        <v>484</v>
      </c>
      <c r="G133" s="265"/>
      <c r="H133" s="268">
        <v>4</v>
      </c>
      <c r="I133" s="269"/>
      <c r="J133" s="265"/>
      <c r="K133" s="265"/>
      <c r="L133" s="270"/>
      <c r="M133" s="271"/>
      <c r="N133" s="272"/>
      <c r="O133" s="272"/>
      <c r="P133" s="272"/>
      <c r="Q133" s="272"/>
      <c r="R133" s="272"/>
      <c r="S133" s="272"/>
      <c r="T133" s="27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74" t="s">
        <v>139</v>
      </c>
      <c r="AU133" s="274" t="s">
        <v>88</v>
      </c>
      <c r="AV133" s="14" t="s">
        <v>90</v>
      </c>
      <c r="AW133" s="14" t="s">
        <v>36</v>
      </c>
      <c r="AX133" s="14" t="s">
        <v>80</v>
      </c>
      <c r="AY133" s="274" t="s">
        <v>129</v>
      </c>
    </row>
    <row r="134" spans="1:51" s="15" customFormat="1" ht="12">
      <c r="A134" s="15"/>
      <c r="B134" s="286"/>
      <c r="C134" s="287"/>
      <c r="D134" s="250" t="s">
        <v>139</v>
      </c>
      <c r="E134" s="288" t="s">
        <v>1</v>
      </c>
      <c r="F134" s="289" t="s">
        <v>190</v>
      </c>
      <c r="G134" s="287"/>
      <c r="H134" s="290">
        <v>5</v>
      </c>
      <c r="I134" s="291"/>
      <c r="J134" s="287"/>
      <c r="K134" s="287"/>
      <c r="L134" s="292"/>
      <c r="M134" s="293"/>
      <c r="N134" s="294"/>
      <c r="O134" s="294"/>
      <c r="P134" s="294"/>
      <c r="Q134" s="294"/>
      <c r="R134" s="294"/>
      <c r="S134" s="294"/>
      <c r="T134" s="29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96" t="s">
        <v>139</v>
      </c>
      <c r="AU134" s="296" t="s">
        <v>88</v>
      </c>
      <c r="AV134" s="15" t="s">
        <v>135</v>
      </c>
      <c r="AW134" s="15" t="s">
        <v>36</v>
      </c>
      <c r="AX134" s="15" t="s">
        <v>88</v>
      </c>
      <c r="AY134" s="296" t="s">
        <v>129</v>
      </c>
    </row>
    <row r="135" spans="1:65" s="2" customFormat="1" ht="24" customHeight="1">
      <c r="A135" s="38"/>
      <c r="B135" s="39"/>
      <c r="C135" s="236" t="s">
        <v>160</v>
      </c>
      <c r="D135" s="236" t="s">
        <v>131</v>
      </c>
      <c r="E135" s="237" t="s">
        <v>485</v>
      </c>
      <c r="F135" s="238" t="s">
        <v>486</v>
      </c>
      <c r="G135" s="239" t="s">
        <v>325</v>
      </c>
      <c r="H135" s="240">
        <v>2</v>
      </c>
      <c r="I135" s="241"/>
      <c r="J135" s="242">
        <f>ROUND(I135*H135,2)</f>
        <v>0</v>
      </c>
      <c r="K135" s="243"/>
      <c r="L135" s="44"/>
      <c r="M135" s="244" t="s">
        <v>1</v>
      </c>
      <c r="N135" s="245" t="s">
        <v>45</v>
      </c>
      <c r="O135" s="91"/>
      <c r="P135" s="246">
        <f>O135*H135</f>
        <v>0</v>
      </c>
      <c r="Q135" s="246">
        <v>0</v>
      </c>
      <c r="R135" s="246">
        <f>Q135*H135</f>
        <v>0</v>
      </c>
      <c r="S135" s="246">
        <v>0</v>
      </c>
      <c r="T135" s="24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8" t="s">
        <v>135</v>
      </c>
      <c r="AT135" s="248" t="s">
        <v>131</v>
      </c>
      <c r="AU135" s="248" t="s">
        <v>88</v>
      </c>
      <c r="AY135" s="17" t="s">
        <v>129</v>
      </c>
      <c r="BE135" s="249">
        <f>IF(N135="základní",J135,0)</f>
        <v>0</v>
      </c>
      <c r="BF135" s="249">
        <f>IF(N135="snížená",J135,0)</f>
        <v>0</v>
      </c>
      <c r="BG135" s="249">
        <f>IF(N135="zákl. přenesená",J135,0)</f>
        <v>0</v>
      </c>
      <c r="BH135" s="249">
        <f>IF(N135="sníž. přenesená",J135,0)</f>
        <v>0</v>
      </c>
      <c r="BI135" s="249">
        <f>IF(N135="nulová",J135,0)</f>
        <v>0</v>
      </c>
      <c r="BJ135" s="17" t="s">
        <v>88</v>
      </c>
      <c r="BK135" s="249">
        <f>ROUND(I135*H135,2)</f>
        <v>0</v>
      </c>
      <c r="BL135" s="17" t="s">
        <v>135</v>
      </c>
      <c r="BM135" s="248" t="s">
        <v>487</v>
      </c>
    </row>
    <row r="136" spans="1:47" s="2" customFormat="1" ht="12">
      <c r="A136" s="38"/>
      <c r="B136" s="39"/>
      <c r="C136" s="40"/>
      <c r="D136" s="250" t="s">
        <v>137</v>
      </c>
      <c r="E136" s="40"/>
      <c r="F136" s="251" t="s">
        <v>478</v>
      </c>
      <c r="G136" s="40"/>
      <c r="H136" s="40"/>
      <c r="I136" s="144"/>
      <c r="J136" s="40"/>
      <c r="K136" s="40"/>
      <c r="L136" s="44"/>
      <c r="M136" s="252"/>
      <c r="N136" s="253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137</v>
      </c>
      <c r="AU136" s="17" t="s">
        <v>88</v>
      </c>
    </row>
    <row r="137" spans="1:63" s="12" customFormat="1" ht="22.8" customHeight="1">
      <c r="A137" s="12"/>
      <c r="B137" s="220"/>
      <c r="C137" s="221"/>
      <c r="D137" s="222" t="s">
        <v>79</v>
      </c>
      <c r="E137" s="234" t="s">
        <v>88</v>
      </c>
      <c r="F137" s="234" t="s">
        <v>130</v>
      </c>
      <c r="G137" s="221"/>
      <c r="H137" s="221"/>
      <c r="I137" s="224"/>
      <c r="J137" s="235">
        <f>BK137</f>
        <v>0</v>
      </c>
      <c r="K137" s="221"/>
      <c r="L137" s="226"/>
      <c r="M137" s="227"/>
      <c r="N137" s="228"/>
      <c r="O137" s="228"/>
      <c r="P137" s="229">
        <v>0</v>
      </c>
      <c r="Q137" s="228"/>
      <c r="R137" s="229">
        <v>0</v>
      </c>
      <c r="S137" s="228"/>
      <c r="T137" s="230"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31" t="s">
        <v>88</v>
      </c>
      <c r="AT137" s="232" t="s">
        <v>79</v>
      </c>
      <c r="AU137" s="232" t="s">
        <v>88</v>
      </c>
      <c r="AY137" s="231" t="s">
        <v>129</v>
      </c>
      <c r="BK137" s="233">
        <v>0</v>
      </c>
    </row>
    <row r="138" spans="1:63" s="12" customFormat="1" ht="22.8" customHeight="1">
      <c r="A138" s="12"/>
      <c r="B138" s="220"/>
      <c r="C138" s="221"/>
      <c r="D138" s="222" t="s">
        <v>79</v>
      </c>
      <c r="E138" s="234" t="s">
        <v>191</v>
      </c>
      <c r="F138" s="234" t="s">
        <v>414</v>
      </c>
      <c r="G138" s="221"/>
      <c r="H138" s="221"/>
      <c r="I138" s="224"/>
      <c r="J138" s="235">
        <f>BK138</f>
        <v>0</v>
      </c>
      <c r="K138" s="221"/>
      <c r="L138" s="226"/>
      <c r="M138" s="227"/>
      <c r="N138" s="228"/>
      <c r="O138" s="228"/>
      <c r="P138" s="229">
        <f>P139+SUM(P140:P149)</f>
        <v>0</v>
      </c>
      <c r="Q138" s="228"/>
      <c r="R138" s="229">
        <f>R139+SUM(R140:R149)</f>
        <v>0.6768000000000001</v>
      </c>
      <c r="S138" s="228"/>
      <c r="T138" s="230">
        <f>T139+SUM(T140:T149)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31" t="s">
        <v>88</v>
      </c>
      <c r="AT138" s="232" t="s">
        <v>79</v>
      </c>
      <c r="AU138" s="232" t="s">
        <v>88</v>
      </c>
      <c r="AY138" s="231" t="s">
        <v>129</v>
      </c>
      <c r="BK138" s="233">
        <f>BK139+SUM(BK140:BK149)</f>
        <v>0</v>
      </c>
    </row>
    <row r="139" spans="1:65" s="2" customFormat="1" ht="16.5" customHeight="1">
      <c r="A139" s="38"/>
      <c r="B139" s="39"/>
      <c r="C139" s="236" t="s">
        <v>167</v>
      </c>
      <c r="D139" s="236" t="s">
        <v>131</v>
      </c>
      <c r="E139" s="237" t="s">
        <v>488</v>
      </c>
      <c r="F139" s="238" t="s">
        <v>489</v>
      </c>
      <c r="G139" s="239" t="s">
        <v>144</v>
      </c>
      <c r="H139" s="240">
        <v>72</v>
      </c>
      <c r="I139" s="241"/>
      <c r="J139" s="242">
        <f>ROUND(I139*H139,2)</f>
        <v>0</v>
      </c>
      <c r="K139" s="243"/>
      <c r="L139" s="44"/>
      <c r="M139" s="244" t="s">
        <v>1</v>
      </c>
      <c r="N139" s="245" t="s">
        <v>45</v>
      </c>
      <c r="O139" s="91"/>
      <c r="P139" s="246">
        <f>O139*H139</f>
        <v>0</v>
      </c>
      <c r="Q139" s="246">
        <v>0.0094</v>
      </c>
      <c r="R139" s="246">
        <f>Q139*H139</f>
        <v>0.6768000000000001</v>
      </c>
      <c r="S139" s="246">
        <v>0</v>
      </c>
      <c r="T139" s="24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8" t="s">
        <v>135</v>
      </c>
      <c r="AT139" s="248" t="s">
        <v>131</v>
      </c>
      <c r="AU139" s="248" t="s">
        <v>90</v>
      </c>
      <c r="AY139" s="17" t="s">
        <v>129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17" t="s">
        <v>88</v>
      </c>
      <c r="BK139" s="249">
        <f>ROUND(I139*H139,2)</f>
        <v>0</v>
      </c>
      <c r="BL139" s="17" t="s">
        <v>135</v>
      </c>
      <c r="BM139" s="248" t="s">
        <v>490</v>
      </c>
    </row>
    <row r="140" spans="1:47" s="2" customFormat="1" ht="12">
      <c r="A140" s="38"/>
      <c r="B140" s="39"/>
      <c r="C140" s="40"/>
      <c r="D140" s="250" t="s">
        <v>137</v>
      </c>
      <c r="E140" s="40"/>
      <c r="F140" s="251" t="s">
        <v>491</v>
      </c>
      <c r="G140" s="40"/>
      <c r="H140" s="40"/>
      <c r="I140" s="144"/>
      <c r="J140" s="40"/>
      <c r="K140" s="40"/>
      <c r="L140" s="44"/>
      <c r="M140" s="252"/>
      <c r="N140" s="253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137</v>
      </c>
      <c r="AU140" s="17" t="s">
        <v>90</v>
      </c>
    </row>
    <row r="141" spans="1:47" s="2" customFormat="1" ht="12">
      <c r="A141" s="38"/>
      <c r="B141" s="39"/>
      <c r="C141" s="40"/>
      <c r="D141" s="250" t="s">
        <v>195</v>
      </c>
      <c r="E141" s="40"/>
      <c r="F141" s="297" t="s">
        <v>492</v>
      </c>
      <c r="G141" s="40"/>
      <c r="H141" s="40"/>
      <c r="I141" s="144"/>
      <c r="J141" s="40"/>
      <c r="K141" s="40"/>
      <c r="L141" s="44"/>
      <c r="M141" s="252"/>
      <c r="N141" s="253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195</v>
      </c>
      <c r="AU141" s="17" t="s">
        <v>90</v>
      </c>
    </row>
    <row r="142" spans="1:51" s="14" customFormat="1" ht="12">
      <c r="A142" s="14"/>
      <c r="B142" s="264"/>
      <c r="C142" s="265"/>
      <c r="D142" s="250" t="s">
        <v>139</v>
      </c>
      <c r="E142" s="266" t="s">
        <v>1</v>
      </c>
      <c r="F142" s="267" t="s">
        <v>493</v>
      </c>
      <c r="G142" s="265"/>
      <c r="H142" s="268">
        <v>72</v>
      </c>
      <c r="I142" s="269"/>
      <c r="J142" s="265"/>
      <c r="K142" s="265"/>
      <c r="L142" s="270"/>
      <c r="M142" s="271"/>
      <c r="N142" s="272"/>
      <c r="O142" s="272"/>
      <c r="P142" s="272"/>
      <c r="Q142" s="272"/>
      <c r="R142" s="272"/>
      <c r="S142" s="272"/>
      <c r="T142" s="27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74" t="s">
        <v>139</v>
      </c>
      <c r="AU142" s="274" t="s">
        <v>90</v>
      </c>
      <c r="AV142" s="14" t="s">
        <v>90</v>
      </c>
      <c r="AW142" s="14" t="s">
        <v>36</v>
      </c>
      <c r="AX142" s="14" t="s">
        <v>80</v>
      </c>
      <c r="AY142" s="274" t="s">
        <v>129</v>
      </c>
    </row>
    <row r="143" spans="1:51" s="15" customFormat="1" ht="12">
      <c r="A143" s="15"/>
      <c r="B143" s="286"/>
      <c r="C143" s="287"/>
      <c r="D143" s="250" t="s">
        <v>139</v>
      </c>
      <c r="E143" s="288" t="s">
        <v>1</v>
      </c>
      <c r="F143" s="289" t="s">
        <v>190</v>
      </c>
      <c r="G143" s="287"/>
      <c r="H143" s="290">
        <v>72</v>
      </c>
      <c r="I143" s="291"/>
      <c r="J143" s="287"/>
      <c r="K143" s="287"/>
      <c r="L143" s="292"/>
      <c r="M143" s="293"/>
      <c r="N143" s="294"/>
      <c r="O143" s="294"/>
      <c r="P143" s="294"/>
      <c r="Q143" s="294"/>
      <c r="R143" s="294"/>
      <c r="S143" s="294"/>
      <c r="T143" s="29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96" t="s">
        <v>139</v>
      </c>
      <c r="AU143" s="296" t="s">
        <v>90</v>
      </c>
      <c r="AV143" s="15" t="s">
        <v>135</v>
      </c>
      <c r="AW143" s="15" t="s">
        <v>36</v>
      </c>
      <c r="AX143" s="15" t="s">
        <v>88</v>
      </c>
      <c r="AY143" s="296" t="s">
        <v>129</v>
      </c>
    </row>
    <row r="144" spans="1:65" s="2" customFormat="1" ht="16.5" customHeight="1">
      <c r="A144" s="38"/>
      <c r="B144" s="39"/>
      <c r="C144" s="236" t="s">
        <v>177</v>
      </c>
      <c r="D144" s="236" t="s">
        <v>131</v>
      </c>
      <c r="E144" s="237" t="s">
        <v>494</v>
      </c>
      <c r="F144" s="238" t="s">
        <v>495</v>
      </c>
      <c r="G144" s="239" t="s">
        <v>144</v>
      </c>
      <c r="H144" s="240">
        <v>72</v>
      </c>
      <c r="I144" s="241"/>
      <c r="J144" s="242">
        <f>ROUND(I144*H144,2)</f>
        <v>0</v>
      </c>
      <c r="K144" s="243"/>
      <c r="L144" s="44"/>
      <c r="M144" s="244" t="s">
        <v>1</v>
      </c>
      <c r="N144" s="245" t="s">
        <v>45</v>
      </c>
      <c r="O144" s="91"/>
      <c r="P144" s="246">
        <f>O144*H144</f>
        <v>0</v>
      </c>
      <c r="Q144" s="246">
        <v>0</v>
      </c>
      <c r="R144" s="246">
        <f>Q144*H144</f>
        <v>0</v>
      </c>
      <c r="S144" s="246">
        <v>0</v>
      </c>
      <c r="T144" s="24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8" t="s">
        <v>135</v>
      </c>
      <c r="AT144" s="248" t="s">
        <v>131</v>
      </c>
      <c r="AU144" s="248" t="s">
        <v>90</v>
      </c>
      <c r="AY144" s="17" t="s">
        <v>129</v>
      </c>
      <c r="BE144" s="249">
        <f>IF(N144="základní",J144,0)</f>
        <v>0</v>
      </c>
      <c r="BF144" s="249">
        <f>IF(N144="snížená",J144,0)</f>
        <v>0</v>
      </c>
      <c r="BG144" s="249">
        <f>IF(N144="zákl. přenesená",J144,0)</f>
        <v>0</v>
      </c>
      <c r="BH144" s="249">
        <f>IF(N144="sníž. přenesená",J144,0)</f>
        <v>0</v>
      </c>
      <c r="BI144" s="249">
        <f>IF(N144="nulová",J144,0)</f>
        <v>0</v>
      </c>
      <c r="BJ144" s="17" t="s">
        <v>88</v>
      </c>
      <c r="BK144" s="249">
        <f>ROUND(I144*H144,2)</f>
        <v>0</v>
      </c>
      <c r="BL144" s="17" t="s">
        <v>135</v>
      </c>
      <c r="BM144" s="248" t="s">
        <v>496</v>
      </c>
    </row>
    <row r="145" spans="1:47" s="2" customFormat="1" ht="12">
      <c r="A145" s="38"/>
      <c r="B145" s="39"/>
      <c r="C145" s="40"/>
      <c r="D145" s="250" t="s">
        <v>137</v>
      </c>
      <c r="E145" s="40"/>
      <c r="F145" s="251" t="s">
        <v>497</v>
      </c>
      <c r="G145" s="40"/>
      <c r="H145" s="40"/>
      <c r="I145" s="144"/>
      <c r="J145" s="40"/>
      <c r="K145" s="40"/>
      <c r="L145" s="44"/>
      <c r="M145" s="252"/>
      <c r="N145" s="253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137</v>
      </c>
      <c r="AU145" s="17" t="s">
        <v>90</v>
      </c>
    </row>
    <row r="146" spans="1:47" s="2" customFormat="1" ht="12">
      <c r="A146" s="38"/>
      <c r="B146" s="39"/>
      <c r="C146" s="40"/>
      <c r="D146" s="250" t="s">
        <v>195</v>
      </c>
      <c r="E146" s="40"/>
      <c r="F146" s="297" t="s">
        <v>492</v>
      </c>
      <c r="G146" s="40"/>
      <c r="H146" s="40"/>
      <c r="I146" s="144"/>
      <c r="J146" s="40"/>
      <c r="K146" s="40"/>
      <c r="L146" s="44"/>
      <c r="M146" s="252"/>
      <c r="N146" s="253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195</v>
      </c>
      <c r="AU146" s="17" t="s">
        <v>90</v>
      </c>
    </row>
    <row r="147" spans="1:51" s="14" customFormat="1" ht="12">
      <c r="A147" s="14"/>
      <c r="B147" s="264"/>
      <c r="C147" s="265"/>
      <c r="D147" s="250" t="s">
        <v>139</v>
      </c>
      <c r="E147" s="266" t="s">
        <v>1</v>
      </c>
      <c r="F147" s="267" t="s">
        <v>493</v>
      </c>
      <c r="G147" s="265"/>
      <c r="H147" s="268">
        <v>72</v>
      </c>
      <c r="I147" s="269"/>
      <c r="J147" s="265"/>
      <c r="K147" s="265"/>
      <c r="L147" s="270"/>
      <c r="M147" s="271"/>
      <c r="N147" s="272"/>
      <c r="O147" s="272"/>
      <c r="P147" s="272"/>
      <c r="Q147" s="272"/>
      <c r="R147" s="272"/>
      <c r="S147" s="272"/>
      <c r="T147" s="27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74" t="s">
        <v>139</v>
      </c>
      <c r="AU147" s="274" t="s">
        <v>90</v>
      </c>
      <c r="AV147" s="14" t="s">
        <v>90</v>
      </c>
      <c r="AW147" s="14" t="s">
        <v>36</v>
      </c>
      <c r="AX147" s="14" t="s">
        <v>80</v>
      </c>
      <c r="AY147" s="274" t="s">
        <v>129</v>
      </c>
    </row>
    <row r="148" spans="1:51" s="15" customFormat="1" ht="12">
      <c r="A148" s="15"/>
      <c r="B148" s="286"/>
      <c r="C148" s="287"/>
      <c r="D148" s="250" t="s">
        <v>139</v>
      </c>
      <c r="E148" s="288" t="s">
        <v>1</v>
      </c>
      <c r="F148" s="289" t="s">
        <v>190</v>
      </c>
      <c r="G148" s="287"/>
      <c r="H148" s="290">
        <v>72</v>
      </c>
      <c r="I148" s="291"/>
      <c r="J148" s="287"/>
      <c r="K148" s="287"/>
      <c r="L148" s="292"/>
      <c r="M148" s="293"/>
      <c r="N148" s="294"/>
      <c r="O148" s="294"/>
      <c r="P148" s="294"/>
      <c r="Q148" s="294"/>
      <c r="R148" s="294"/>
      <c r="S148" s="294"/>
      <c r="T148" s="29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96" t="s">
        <v>139</v>
      </c>
      <c r="AU148" s="296" t="s">
        <v>90</v>
      </c>
      <c r="AV148" s="15" t="s">
        <v>135</v>
      </c>
      <c r="AW148" s="15" t="s">
        <v>36</v>
      </c>
      <c r="AX148" s="15" t="s">
        <v>88</v>
      </c>
      <c r="AY148" s="296" t="s">
        <v>129</v>
      </c>
    </row>
    <row r="149" spans="1:63" s="12" customFormat="1" ht="20.85" customHeight="1">
      <c r="A149" s="12"/>
      <c r="B149" s="220"/>
      <c r="C149" s="221"/>
      <c r="D149" s="222" t="s">
        <v>79</v>
      </c>
      <c r="E149" s="234" t="s">
        <v>498</v>
      </c>
      <c r="F149" s="234" t="s">
        <v>262</v>
      </c>
      <c r="G149" s="221"/>
      <c r="H149" s="221"/>
      <c r="I149" s="224"/>
      <c r="J149" s="235">
        <f>BK149</f>
        <v>0</v>
      </c>
      <c r="K149" s="221"/>
      <c r="L149" s="226"/>
      <c r="M149" s="227"/>
      <c r="N149" s="228"/>
      <c r="O149" s="228"/>
      <c r="P149" s="229">
        <f>SUM(P150:P165)</f>
        <v>0</v>
      </c>
      <c r="Q149" s="228"/>
      <c r="R149" s="229">
        <f>SUM(R150:R165)</f>
        <v>0</v>
      </c>
      <c r="S149" s="228"/>
      <c r="T149" s="230">
        <f>SUM(T150:T165)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31" t="s">
        <v>88</v>
      </c>
      <c r="AT149" s="232" t="s">
        <v>79</v>
      </c>
      <c r="AU149" s="232" t="s">
        <v>90</v>
      </c>
      <c r="AY149" s="231" t="s">
        <v>129</v>
      </c>
      <c r="BK149" s="233">
        <f>SUM(BK150:BK165)</f>
        <v>0</v>
      </c>
    </row>
    <row r="150" spans="1:65" s="2" customFormat="1" ht="16.5" customHeight="1">
      <c r="A150" s="38"/>
      <c r="B150" s="39"/>
      <c r="C150" s="236" t="s">
        <v>172</v>
      </c>
      <c r="D150" s="236" t="s">
        <v>131</v>
      </c>
      <c r="E150" s="237" t="s">
        <v>499</v>
      </c>
      <c r="F150" s="238" t="s">
        <v>500</v>
      </c>
      <c r="G150" s="239" t="s">
        <v>258</v>
      </c>
      <c r="H150" s="240">
        <v>5</v>
      </c>
      <c r="I150" s="241"/>
      <c r="J150" s="242">
        <f>ROUND(I150*H150,2)</f>
        <v>0</v>
      </c>
      <c r="K150" s="243"/>
      <c r="L150" s="44"/>
      <c r="M150" s="244" t="s">
        <v>1</v>
      </c>
      <c r="N150" s="245" t="s">
        <v>45</v>
      </c>
      <c r="O150" s="91"/>
      <c r="P150" s="246">
        <f>O150*H150</f>
        <v>0</v>
      </c>
      <c r="Q150" s="246">
        <v>0</v>
      </c>
      <c r="R150" s="246">
        <f>Q150*H150</f>
        <v>0</v>
      </c>
      <c r="S150" s="246">
        <v>0</v>
      </c>
      <c r="T150" s="24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8" t="s">
        <v>135</v>
      </c>
      <c r="AT150" s="248" t="s">
        <v>131</v>
      </c>
      <c r="AU150" s="248" t="s">
        <v>147</v>
      </c>
      <c r="AY150" s="17" t="s">
        <v>129</v>
      </c>
      <c r="BE150" s="249">
        <f>IF(N150="základní",J150,0)</f>
        <v>0</v>
      </c>
      <c r="BF150" s="249">
        <f>IF(N150="snížená",J150,0)</f>
        <v>0</v>
      </c>
      <c r="BG150" s="249">
        <f>IF(N150="zákl. přenesená",J150,0)</f>
        <v>0</v>
      </c>
      <c r="BH150" s="249">
        <f>IF(N150="sníž. přenesená",J150,0)</f>
        <v>0</v>
      </c>
      <c r="BI150" s="249">
        <f>IF(N150="nulová",J150,0)</f>
        <v>0</v>
      </c>
      <c r="BJ150" s="17" t="s">
        <v>88</v>
      </c>
      <c r="BK150" s="249">
        <f>ROUND(I150*H150,2)</f>
        <v>0</v>
      </c>
      <c r="BL150" s="17" t="s">
        <v>135</v>
      </c>
      <c r="BM150" s="248" t="s">
        <v>501</v>
      </c>
    </row>
    <row r="151" spans="1:47" s="2" customFormat="1" ht="12">
      <c r="A151" s="38"/>
      <c r="B151" s="39"/>
      <c r="C151" s="40"/>
      <c r="D151" s="250" t="s">
        <v>137</v>
      </c>
      <c r="E151" s="40"/>
      <c r="F151" s="251" t="s">
        <v>502</v>
      </c>
      <c r="G151" s="40"/>
      <c r="H151" s="40"/>
      <c r="I151" s="144"/>
      <c r="J151" s="40"/>
      <c r="K151" s="40"/>
      <c r="L151" s="44"/>
      <c r="M151" s="252"/>
      <c r="N151" s="253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137</v>
      </c>
      <c r="AU151" s="17" t="s">
        <v>147</v>
      </c>
    </row>
    <row r="152" spans="1:65" s="2" customFormat="1" ht="16.5" customHeight="1">
      <c r="A152" s="38"/>
      <c r="B152" s="39"/>
      <c r="C152" s="236" t="s">
        <v>191</v>
      </c>
      <c r="D152" s="236" t="s">
        <v>131</v>
      </c>
      <c r="E152" s="237" t="s">
        <v>503</v>
      </c>
      <c r="F152" s="238" t="s">
        <v>504</v>
      </c>
      <c r="G152" s="239" t="s">
        <v>258</v>
      </c>
      <c r="H152" s="240">
        <v>5</v>
      </c>
      <c r="I152" s="241"/>
      <c r="J152" s="242">
        <f>ROUND(I152*H152,2)</f>
        <v>0</v>
      </c>
      <c r="K152" s="243"/>
      <c r="L152" s="44"/>
      <c r="M152" s="244" t="s">
        <v>1</v>
      </c>
      <c r="N152" s="245" t="s">
        <v>45</v>
      </c>
      <c r="O152" s="91"/>
      <c r="P152" s="246">
        <f>O152*H152</f>
        <v>0</v>
      </c>
      <c r="Q152" s="246">
        <v>0</v>
      </c>
      <c r="R152" s="246">
        <f>Q152*H152</f>
        <v>0</v>
      </c>
      <c r="S152" s="246">
        <v>0</v>
      </c>
      <c r="T152" s="24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8" t="s">
        <v>135</v>
      </c>
      <c r="AT152" s="248" t="s">
        <v>131</v>
      </c>
      <c r="AU152" s="248" t="s">
        <v>147</v>
      </c>
      <c r="AY152" s="17" t="s">
        <v>129</v>
      </c>
      <c r="BE152" s="249">
        <f>IF(N152="základní",J152,0)</f>
        <v>0</v>
      </c>
      <c r="BF152" s="249">
        <f>IF(N152="snížená",J152,0)</f>
        <v>0</v>
      </c>
      <c r="BG152" s="249">
        <f>IF(N152="zákl. přenesená",J152,0)</f>
        <v>0</v>
      </c>
      <c r="BH152" s="249">
        <f>IF(N152="sníž. přenesená",J152,0)</f>
        <v>0</v>
      </c>
      <c r="BI152" s="249">
        <f>IF(N152="nulová",J152,0)</f>
        <v>0</v>
      </c>
      <c r="BJ152" s="17" t="s">
        <v>88</v>
      </c>
      <c r="BK152" s="249">
        <f>ROUND(I152*H152,2)</f>
        <v>0</v>
      </c>
      <c r="BL152" s="17" t="s">
        <v>135</v>
      </c>
      <c r="BM152" s="248" t="s">
        <v>505</v>
      </c>
    </row>
    <row r="153" spans="1:47" s="2" customFormat="1" ht="12">
      <c r="A153" s="38"/>
      <c r="B153" s="39"/>
      <c r="C153" s="40"/>
      <c r="D153" s="250" t="s">
        <v>137</v>
      </c>
      <c r="E153" s="40"/>
      <c r="F153" s="251" t="s">
        <v>506</v>
      </c>
      <c r="G153" s="40"/>
      <c r="H153" s="40"/>
      <c r="I153" s="144"/>
      <c r="J153" s="40"/>
      <c r="K153" s="40"/>
      <c r="L153" s="44"/>
      <c r="M153" s="252"/>
      <c r="N153" s="253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137</v>
      </c>
      <c r="AU153" s="17" t="s">
        <v>147</v>
      </c>
    </row>
    <row r="154" spans="1:65" s="2" customFormat="1" ht="16.5" customHeight="1">
      <c r="A154" s="38"/>
      <c r="B154" s="39"/>
      <c r="C154" s="236" t="s">
        <v>198</v>
      </c>
      <c r="D154" s="236" t="s">
        <v>131</v>
      </c>
      <c r="E154" s="237" t="s">
        <v>507</v>
      </c>
      <c r="F154" s="238" t="s">
        <v>508</v>
      </c>
      <c r="G154" s="239" t="s">
        <v>258</v>
      </c>
      <c r="H154" s="240">
        <v>5</v>
      </c>
      <c r="I154" s="241"/>
      <c r="J154" s="242">
        <f>ROUND(I154*H154,2)</f>
        <v>0</v>
      </c>
      <c r="K154" s="243"/>
      <c r="L154" s="44"/>
      <c r="M154" s="244" t="s">
        <v>1</v>
      </c>
      <c r="N154" s="245" t="s">
        <v>45</v>
      </c>
      <c r="O154" s="91"/>
      <c r="P154" s="246">
        <f>O154*H154</f>
        <v>0</v>
      </c>
      <c r="Q154" s="246">
        <v>0</v>
      </c>
      <c r="R154" s="246">
        <f>Q154*H154</f>
        <v>0</v>
      </c>
      <c r="S154" s="246">
        <v>0</v>
      </c>
      <c r="T154" s="24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8" t="s">
        <v>135</v>
      </c>
      <c r="AT154" s="248" t="s">
        <v>131</v>
      </c>
      <c r="AU154" s="248" t="s">
        <v>147</v>
      </c>
      <c r="AY154" s="17" t="s">
        <v>129</v>
      </c>
      <c r="BE154" s="249">
        <f>IF(N154="základní",J154,0)</f>
        <v>0</v>
      </c>
      <c r="BF154" s="249">
        <f>IF(N154="snížená",J154,0)</f>
        <v>0</v>
      </c>
      <c r="BG154" s="249">
        <f>IF(N154="zákl. přenesená",J154,0)</f>
        <v>0</v>
      </c>
      <c r="BH154" s="249">
        <f>IF(N154="sníž. přenesená",J154,0)</f>
        <v>0</v>
      </c>
      <c r="BI154" s="249">
        <f>IF(N154="nulová",J154,0)</f>
        <v>0</v>
      </c>
      <c r="BJ154" s="17" t="s">
        <v>88</v>
      </c>
      <c r="BK154" s="249">
        <f>ROUND(I154*H154,2)</f>
        <v>0</v>
      </c>
      <c r="BL154" s="17" t="s">
        <v>135</v>
      </c>
      <c r="BM154" s="248" t="s">
        <v>509</v>
      </c>
    </row>
    <row r="155" spans="1:47" s="2" customFormat="1" ht="12">
      <c r="A155" s="38"/>
      <c r="B155" s="39"/>
      <c r="C155" s="40"/>
      <c r="D155" s="250" t="s">
        <v>137</v>
      </c>
      <c r="E155" s="40"/>
      <c r="F155" s="251" t="s">
        <v>508</v>
      </c>
      <c r="G155" s="40"/>
      <c r="H155" s="40"/>
      <c r="I155" s="144"/>
      <c r="J155" s="40"/>
      <c r="K155" s="40"/>
      <c r="L155" s="44"/>
      <c r="M155" s="252"/>
      <c r="N155" s="253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137</v>
      </c>
      <c r="AU155" s="17" t="s">
        <v>147</v>
      </c>
    </row>
    <row r="156" spans="1:65" s="2" customFormat="1" ht="16.5" customHeight="1">
      <c r="A156" s="38"/>
      <c r="B156" s="39"/>
      <c r="C156" s="236" t="s">
        <v>209</v>
      </c>
      <c r="D156" s="236" t="s">
        <v>131</v>
      </c>
      <c r="E156" s="237" t="s">
        <v>510</v>
      </c>
      <c r="F156" s="238" t="s">
        <v>511</v>
      </c>
      <c r="G156" s="239" t="s">
        <v>258</v>
      </c>
      <c r="H156" s="240">
        <v>5</v>
      </c>
      <c r="I156" s="241"/>
      <c r="J156" s="242">
        <f>ROUND(I156*H156,2)</f>
        <v>0</v>
      </c>
      <c r="K156" s="243"/>
      <c r="L156" s="44"/>
      <c r="M156" s="244" t="s">
        <v>1</v>
      </c>
      <c r="N156" s="245" t="s">
        <v>45</v>
      </c>
      <c r="O156" s="91"/>
      <c r="P156" s="246">
        <f>O156*H156</f>
        <v>0</v>
      </c>
      <c r="Q156" s="246">
        <v>0</v>
      </c>
      <c r="R156" s="246">
        <f>Q156*H156</f>
        <v>0</v>
      </c>
      <c r="S156" s="246">
        <v>0</v>
      </c>
      <c r="T156" s="24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8" t="s">
        <v>135</v>
      </c>
      <c r="AT156" s="248" t="s">
        <v>131</v>
      </c>
      <c r="AU156" s="248" t="s">
        <v>147</v>
      </c>
      <c r="AY156" s="17" t="s">
        <v>129</v>
      </c>
      <c r="BE156" s="249">
        <f>IF(N156="základní",J156,0)</f>
        <v>0</v>
      </c>
      <c r="BF156" s="249">
        <f>IF(N156="snížená",J156,0)</f>
        <v>0</v>
      </c>
      <c r="BG156" s="249">
        <f>IF(N156="zákl. přenesená",J156,0)</f>
        <v>0</v>
      </c>
      <c r="BH156" s="249">
        <f>IF(N156="sníž. přenesená",J156,0)</f>
        <v>0</v>
      </c>
      <c r="BI156" s="249">
        <f>IF(N156="nulová",J156,0)</f>
        <v>0</v>
      </c>
      <c r="BJ156" s="17" t="s">
        <v>88</v>
      </c>
      <c r="BK156" s="249">
        <f>ROUND(I156*H156,2)</f>
        <v>0</v>
      </c>
      <c r="BL156" s="17" t="s">
        <v>135</v>
      </c>
      <c r="BM156" s="248" t="s">
        <v>512</v>
      </c>
    </row>
    <row r="157" spans="1:47" s="2" customFormat="1" ht="12">
      <c r="A157" s="38"/>
      <c r="B157" s="39"/>
      <c r="C157" s="40"/>
      <c r="D157" s="250" t="s">
        <v>137</v>
      </c>
      <c r="E157" s="40"/>
      <c r="F157" s="251" t="s">
        <v>513</v>
      </c>
      <c r="G157" s="40"/>
      <c r="H157" s="40"/>
      <c r="I157" s="144"/>
      <c r="J157" s="40"/>
      <c r="K157" s="40"/>
      <c r="L157" s="44"/>
      <c r="M157" s="252"/>
      <c r="N157" s="253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137</v>
      </c>
      <c r="AU157" s="17" t="s">
        <v>147</v>
      </c>
    </row>
    <row r="158" spans="1:65" s="2" customFormat="1" ht="16.5" customHeight="1">
      <c r="A158" s="38"/>
      <c r="B158" s="39"/>
      <c r="C158" s="236" t="s">
        <v>216</v>
      </c>
      <c r="D158" s="236" t="s">
        <v>131</v>
      </c>
      <c r="E158" s="237" t="s">
        <v>514</v>
      </c>
      <c r="F158" s="238" t="s">
        <v>515</v>
      </c>
      <c r="G158" s="239" t="s">
        <v>258</v>
      </c>
      <c r="H158" s="240">
        <v>15</v>
      </c>
      <c r="I158" s="241"/>
      <c r="J158" s="242">
        <f>ROUND(I158*H158,2)</f>
        <v>0</v>
      </c>
      <c r="K158" s="243"/>
      <c r="L158" s="44"/>
      <c r="M158" s="244" t="s">
        <v>1</v>
      </c>
      <c r="N158" s="245" t="s">
        <v>45</v>
      </c>
      <c r="O158" s="91"/>
      <c r="P158" s="246">
        <f>O158*H158</f>
        <v>0</v>
      </c>
      <c r="Q158" s="246">
        <v>0</v>
      </c>
      <c r="R158" s="246">
        <f>Q158*H158</f>
        <v>0</v>
      </c>
      <c r="S158" s="246">
        <v>0</v>
      </c>
      <c r="T158" s="247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8" t="s">
        <v>135</v>
      </c>
      <c r="AT158" s="248" t="s">
        <v>131</v>
      </c>
      <c r="AU158" s="248" t="s">
        <v>147</v>
      </c>
      <c r="AY158" s="17" t="s">
        <v>129</v>
      </c>
      <c r="BE158" s="249">
        <f>IF(N158="základní",J158,0)</f>
        <v>0</v>
      </c>
      <c r="BF158" s="249">
        <f>IF(N158="snížená",J158,0)</f>
        <v>0</v>
      </c>
      <c r="BG158" s="249">
        <f>IF(N158="zákl. přenesená",J158,0)</f>
        <v>0</v>
      </c>
      <c r="BH158" s="249">
        <f>IF(N158="sníž. přenesená",J158,0)</f>
        <v>0</v>
      </c>
      <c r="BI158" s="249">
        <f>IF(N158="nulová",J158,0)</f>
        <v>0</v>
      </c>
      <c r="BJ158" s="17" t="s">
        <v>88</v>
      </c>
      <c r="BK158" s="249">
        <f>ROUND(I158*H158,2)</f>
        <v>0</v>
      </c>
      <c r="BL158" s="17" t="s">
        <v>135</v>
      </c>
      <c r="BM158" s="248" t="s">
        <v>516</v>
      </c>
    </row>
    <row r="159" spans="1:47" s="2" customFormat="1" ht="12">
      <c r="A159" s="38"/>
      <c r="B159" s="39"/>
      <c r="C159" s="40"/>
      <c r="D159" s="250" t="s">
        <v>137</v>
      </c>
      <c r="E159" s="40"/>
      <c r="F159" s="251" t="s">
        <v>515</v>
      </c>
      <c r="G159" s="40"/>
      <c r="H159" s="40"/>
      <c r="I159" s="144"/>
      <c r="J159" s="40"/>
      <c r="K159" s="40"/>
      <c r="L159" s="44"/>
      <c r="M159" s="252"/>
      <c r="N159" s="253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137</v>
      </c>
      <c r="AU159" s="17" t="s">
        <v>147</v>
      </c>
    </row>
    <row r="160" spans="1:65" s="2" customFormat="1" ht="16.5" customHeight="1">
      <c r="A160" s="38"/>
      <c r="B160" s="39"/>
      <c r="C160" s="236" t="s">
        <v>222</v>
      </c>
      <c r="D160" s="236" t="s">
        <v>131</v>
      </c>
      <c r="E160" s="237" t="s">
        <v>517</v>
      </c>
      <c r="F160" s="238" t="s">
        <v>518</v>
      </c>
      <c r="G160" s="239" t="s">
        <v>279</v>
      </c>
      <c r="H160" s="240">
        <v>15</v>
      </c>
      <c r="I160" s="241"/>
      <c r="J160" s="242">
        <f>ROUND(I160*H160,2)</f>
        <v>0</v>
      </c>
      <c r="K160" s="243"/>
      <c r="L160" s="44"/>
      <c r="M160" s="244" t="s">
        <v>1</v>
      </c>
      <c r="N160" s="245" t="s">
        <v>45</v>
      </c>
      <c r="O160" s="91"/>
      <c r="P160" s="246">
        <f>O160*H160</f>
        <v>0</v>
      </c>
      <c r="Q160" s="246">
        <v>0</v>
      </c>
      <c r="R160" s="246">
        <f>Q160*H160</f>
        <v>0</v>
      </c>
      <c r="S160" s="246">
        <v>0</v>
      </c>
      <c r="T160" s="24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8" t="s">
        <v>135</v>
      </c>
      <c r="AT160" s="248" t="s">
        <v>131</v>
      </c>
      <c r="AU160" s="248" t="s">
        <v>147</v>
      </c>
      <c r="AY160" s="17" t="s">
        <v>129</v>
      </c>
      <c r="BE160" s="249">
        <f>IF(N160="základní",J160,0)</f>
        <v>0</v>
      </c>
      <c r="BF160" s="249">
        <f>IF(N160="snížená",J160,0)</f>
        <v>0</v>
      </c>
      <c r="BG160" s="249">
        <f>IF(N160="zákl. přenesená",J160,0)</f>
        <v>0</v>
      </c>
      <c r="BH160" s="249">
        <f>IF(N160="sníž. přenesená",J160,0)</f>
        <v>0</v>
      </c>
      <c r="BI160" s="249">
        <f>IF(N160="nulová",J160,0)</f>
        <v>0</v>
      </c>
      <c r="BJ160" s="17" t="s">
        <v>88</v>
      </c>
      <c r="BK160" s="249">
        <f>ROUND(I160*H160,2)</f>
        <v>0</v>
      </c>
      <c r="BL160" s="17" t="s">
        <v>135</v>
      </c>
      <c r="BM160" s="248" t="s">
        <v>519</v>
      </c>
    </row>
    <row r="161" spans="1:47" s="2" customFormat="1" ht="12">
      <c r="A161" s="38"/>
      <c r="B161" s="39"/>
      <c r="C161" s="40"/>
      <c r="D161" s="250" t="s">
        <v>137</v>
      </c>
      <c r="E161" s="40"/>
      <c r="F161" s="251" t="s">
        <v>518</v>
      </c>
      <c r="G161" s="40"/>
      <c r="H161" s="40"/>
      <c r="I161" s="144"/>
      <c r="J161" s="40"/>
      <c r="K161" s="40"/>
      <c r="L161" s="44"/>
      <c r="M161" s="252"/>
      <c r="N161" s="253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137</v>
      </c>
      <c r="AU161" s="17" t="s">
        <v>147</v>
      </c>
    </row>
    <row r="162" spans="1:65" s="2" customFormat="1" ht="16.5" customHeight="1">
      <c r="A162" s="38"/>
      <c r="B162" s="39"/>
      <c r="C162" s="236" t="s">
        <v>227</v>
      </c>
      <c r="D162" s="236" t="s">
        <v>131</v>
      </c>
      <c r="E162" s="237" t="s">
        <v>520</v>
      </c>
      <c r="F162" s="238" t="s">
        <v>521</v>
      </c>
      <c r="G162" s="239" t="s">
        <v>279</v>
      </c>
      <c r="H162" s="240">
        <v>5</v>
      </c>
      <c r="I162" s="241"/>
      <c r="J162" s="242">
        <f>ROUND(I162*H162,2)</f>
        <v>0</v>
      </c>
      <c r="K162" s="243"/>
      <c r="L162" s="44"/>
      <c r="M162" s="244" t="s">
        <v>1</v>
      </c>
      <c r="N162" s="245" t="s">
        <v>45</v>
      </c>
      <c r="O162" s="91"/>
      <c r="P162" s="246">
        <f>O162*H162</f>
        <v>0</v>
      </c>
      <c r="Q162" s="246">
        <v>0</v>
      </c>
      <c r="R162" s="246">
        <f>Q162*H162</f>
        <v>0</v>
      </c>
      <c r="S162" s="246">
        <v>0</v>
      </c>
      <c r="T162" s="24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8" t="s">
        <v>135</v>
      </c>
      <c r="AT162" s="248" t="s">
        <v>131</v>
      </c>
      <c r="AU162" s="248" t="s">
        <v>147</v>
      </c>
      <c r="AY162" s="17" t="s">
        <v>129</v>
      </c>
      <c r="BE162" s="249">
        <f>IF(N162="základní",J162,0)</f>
        <v>0</v>
      </c>
      <c r="BF162" s="249">
        <f>IF(N162="snížená",J162,0)</f>
        <v>0</v>
      </c>
      <c r="BG162" s="249">
        <f>IF(N162="zákl. přenesená",J162,0)</f>
        <v>0</v>
      </c>
      <c r="BH162" s="249">
        <f>IF(N162="sníž. přenesená",J162,0)</f>
        <v>0</v>
      </c>
      <c r="BI162" s="249">
        <f>IF(N162="nulová",J162,0)</f>
        <v>0</v>
      </c>
      <c r="BJ162" s="17" t="s">
        <v>88</v>
      </c>
      <c r="BK162" s="249">
        <f>ROUND(I162*H162,2)</f>
        <v>0</v>
      </c>
      <c r="BL162" s="17" t="s">
        <v>135</v>
      </c>
      <c r="BM162" s="248" t="s">
        <v>522</v>
      </c>
    </row>
    <row r="163" spans="1:47" s="2" customFormat="1" ht="12">
      <c r="A163" s="38"/>
      <c r="B163" s="39"/>
      <c r="C163" s="40"/>
      <c r="D163" s="250" t="s">
        <v>137</v>
      </c>
      <c r="E163" s="40"/>
      <c r="F163" s="251" t="s">
        <v>521</v>
      </c>
      <c r="G163" s="40"/>
      <c r="H163" s="40"/>
      <c r="I163" s="144"/>
      <c r="J163" s="40"/>
      <c r="K163" s="40"/>
      <c r="L163" s="44"/>
      <c r="M163" s="252"/>
      <c r="N163" s="253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137</v>
      </c>
      <c r="AU163" s="17" t="s">
        <v>147</v>
      </c>
    </row>
    <row r="164" spans="1:65" s="2" customFormat="1" ht="16.5" customHeight="1">
      <c r="A164" s="38"/>
      <c r="B164" s="39"/>
      <c r="C164" s="236" t="s">
        <v>8</v>
      </c>
      <c r="D164" s="236" t="s">
        <v>131</v>
      </c>
      <c r="E164" s="237" t="s">
        <v>523</v>
      </c>
      <c r="F164" s="238" t="s">
        <v>524</v>
      </c>
      <c r="G164" s="239" t="s">
        <v>525</v>
      </c>
      <c r="H164" s="240">
        <v>100</v>
      </c>
      <c r="I164" s="241"/>
      <c r="J164" s="242">
        <f>ROUND(I164*H164,2)</f>
        <v>0</v>
      </c>
      <c r="K164" s="243"/>
      <c r="L164" s="44"/>
      <c r="M164" s="244" t="s">
        <v>1</v>
      </c>
      <c r="N164" s="245" t="s">
        <v>45</v>
      </c>
      <c r="O164" s="91"/>
      <c r="P164" s="246">
        <f>O164*H164</f>
        <v>0</v>
      </c>
      <c r="Q164" s="246">
        <v>0</v>
      </c>
      <c r="R164" s="246">
        <f>Q164*H164</f>
        <v>0</v>
      </c>
      <c r="S164" s="246">
        <v>0</v>
      </c>
      <c r="T164" s="247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8" t="s">
        <v>135</v>
      </c>
      <c r="AT164" s="248" t="s">
        <v>131</v>
      </c>
      <c r="AU164" s="248" t="s">
        <v>147</v>
      </c>
      <c r="AY164" s="17" t="s">
        <v>129</v>
      </c>
      <c r="BE164" s="249">
        <f>IF(N164="základní",J164,0)</f>
        <v>0</v>
      </c>
      <c r="BF164" s="249">
        <f>IF(N164="snížená",J164,0)</f>
        <v>0</v>
      </c>
      <c r="BG164" s="249">
        <f>IF(N164="zákl. přenesená",J164,0)</f>
        <v>0</v>
      </c>
      <c r="BH164" s="249">
        <f>IF(N164="sníž. přenesená",J164,0)</f>
        <v>0</v>
      </c>
      <c r="BI164" s="249">
        <f>IF(N164="nulová",J164,0)</f>
        <v>0</v>
      </c>
      <c r="BJ164" s="17" t="s">
        <v>88</v>
      </c>
      <c r="BK164" s="249">
        <f>ROUND(I164*H164,2)</f>
        <v>0</v>
      </c>
      <c r="BL164" s="17" t="s">
        <v>135</v>
      </c>
      <c r="BM164" s="248" t="s">
        <v>526</v>
      </c>
    </row>
    <row r="165" spans="1:47" s="2" customFormat="1" ht="12">
      <c r="A165" s="38"/>
      <c r="B165" s="39"/>
      <c r="C165" s="40"/>
      <c r="D165" s="250" t="s">
        <v>137</v>
      </c>
      <c r="E165" s="40"/>
      <c r="F165" s="251" t="s">
        <v>524</v>
      </c>
      <c r="G165" s="40"/>
      <c r="H165" s="40"/>
      <c r="I165" s="144"/>
      <c r="J165" s="40"/>
      <c r="K165" s="40"/>
      <c r="L165" s="44"/>
      <c r="M165" s="252"/>
      <c r="N165" s="253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137</v>
      </c>
      <c r="AU165" s="17" t="s">
        <v>147</v>
      </c>
    </row>
    <row r="166" spans="1:63" s="12" customFormat="1" ht="25.9" customHeight="1">
      <c r="A166" s="12"/>
      <c r="B166" s="220"/>
      <c r="C166" s="221"/>
      <c r="D166" s="222" t="s">
        <v>79</v>
      </c>
      <c r="E166" s="223" t="s">
        <v>168</v>
      </c>
      <c r="F166" s="223" t="s">
        <v>274</v>
      </c>
      <c r="G166" s="221"/>
      <c r="H166" s="221"/>
      <c r="I166" s="224"/>
      <c r="J166" s="225">
        <f>BK166</f>
        <v>0</v>
      </c>
      <c r="K166" s="221"/>
      <c r="L166" s="226"/>
      <c r="M166" s="227"/>
      <c r="N166" s="228"/>
      <c r="O166" s="228"/>
      <c r="P166" s="229">
        <f>P167</f>
        <v>0</v>
      </c>
      <c r="Q166" s="228"/>
      <c r="R166" s="229">
        <f>R167</f>
        <v>0</v>
      </c>
      <c r="S166" s="228"/>
      <c r="T166" s="230">
        <f>T167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31" t="s">
        <v>147</v>
      </c>
      <c r="AT166" s="232" t="s">
        <v>79</v>
      </c>
      <c r="AU166" s="232" t="s">
        <v>80</v>
      </c>
      <c r="AY166" s="231" t="s">
        <v>129</v>
      </c>
      <c r="BK166" s="233">
        <f>BK167</f>
        <v>0</v>
      </c>
    </row>
    <row r="167" spans="1:63" s="12" customFormat="1" ht="22.8" customHeight="1">
      <c r="A167" s="12"/>
      <c r="B167" s="220"/>
      <c r="C167" s="221"/>
      <c r="D167" s="222" t="s">
        <v>79</v>
      </c>
      <c r="E167" s="234" t="s">
        <v>275</v>
      </c>
      <c r="F167" s="234" t="s">
        <v>276</v>
      </c>
      <c r="G167" s="221"/>
      <c r="H167" s="221"/>
      <c r="I167" s="224"/>
      <c r="J167" s="235">
        <f>BK167</f>
        <v>0</v>
      </c>
      <c r="K167" s="221"/>
      <c r="L167" s="226"/>
      <c r="M167" s="227"/>
      <c r="N167" s="228"/>
      <c r="O167" s="228"/>
      <c r="P167" s="229">
        <v>0</v>
      </c>
      <c r="Q167" s="228"/>
      <c r="R167" s="229">
        <v>0</v>
      </c>
      <c r="S167" s="228"/>
      <c r="T167" s="230"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31" t="s">
        <v>147</v>
      </c>
      <c r="AT167" s="232" t="s">
        <v>79</v>
      </c>
      <c r="AU167" s="232" t="s">
        <v>88</v>
      </c>
      <c r="AY167" s="231" t="s">
        <v>129</v>
      </c>
      <c r="BK167" s="233">
        <v>0</v>
      </c>
    </row>
    <row r="168" spans="1:63" s="12" customFormat="1" ht="25.9" customHeight="1">
      <c r="A168" s="12"/>
      <c r="B168" s="220"/>
      <c r="C168" s="221"/>
      <c r="D168" s="222" t="s">
        <v>79</v>
      </c>
      <c r="E168" s="223" t="s">
        <v>453</v>
      </c>
      <c r="F168" s="223" t="s">
        <v>527</v>
      </c>
      <c r="G168" s="221"/>
      <c r="H168" s="221"/>
      <c r="I168" s="224"/>
      <c r="J168" s="225">
        <f>BK168</f>
        <v>0</v>
      </c>
      <c r="K168" s="221"/>
      <c r="L168" s="226"/>
      <c r="M168" s="227"/>
      <c r="N168" s="228"/>
      <c r="O168" s="228"/>
      <c r="P168" s="229">
        <f>SUM(P169:P179)</f>
        <v>0</v>
      </c>
      <c r="Q168" s="228"/>
      <c r="R168" s="229">
        <f>SUM(R169:R179)</f>
        <v>0</v>
      </c>
      <c r="S168" s="228"/>
      <c r="T168" s="230">
        <f>SUM(T169:T179)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31" t="s">
        <v>135</v>
      </c>
      <c r="AT168" s="232" t="s">
        <v>79</v>
      </c>
      <c r="AU168" s="232" t="s">
        <v>80</v>
      </c>
      <c r="AY168" s="231" t="s">
        <v>129</v>
      </c>
      <c r="BK168" s="233">
        <f>SUM(BK169:BK179)</f>
        <v>0</v>
      </c>
    </row>
    <row r="169" spans="1:65" s="2" customFormat="1" ht="16.5" customHeight="1">
      <c r="A169" s="38"/>
      <c r="B169" s="39"/>
      <c r="C169" s="236" t="s">
        <v>240</v>
      </c>
      <c r="D169" s="236" t="s">
        <v>131</v>
      </c>
      <c r="E169" s="237" t="s">
        <v>528</v>
      </c>
      <c r="F169" s="238" t="s">
        <v>529</v>
      </c>
      <c r="G169" s="239" t="s">
        <v>402</v>
      </c>
      <c r="H169" s="240">
        <v>1</v>
      </c>
      <c r="I169" s="241"/>
      <c r="J169" s="242">
        <f>ROUND(I169*H169,2)</f>
        <v>0</v>
      </c>
      <c r="K169" s="243"/>
      <c r="L169" s="44"/>
      <c r="M169" s="244" t="s">
        <v>1</v>
      </c>
      <c r="N169" s="245" t="s">
        <v>45</v>
      </c>
      <c r="O169" s="91"/>
      <c r="P169" s="246">
        <f>O169*H169</f>
        <v>0</v>
      </c>
      <c r="Q169" s="246">
        <v>0</v>
      </c>
      <c r="R169" s="246">
        <f>Q169*H169</f>
        <v>0</v>
      </c>
      <c r="S169" s="246">
        <v>0</v>
      </c>
      <c r="T169" s="24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8" t="s">
        <v>201</v>
      </c>
      <c r="AT169" s="248" t="s">
        <v>131</v>
      </c>
      <c r="AU169" s="248" t="s">
        <v>88</v>
      </c>
      <c r="AY169" s="17" t="s">
        <v>129</v>
      </c>
      <c r="BE169" s="249">
        <f>IF(N169="základní",J169,0)</f>
        <v>0</v>
      </c>
      <c r="BF169" s="249">
        <f>IF(N169="snížená",J169,0)</f>
        <v>0</v>
      </c>
      <c r="BG169" s="249">
        <f>IF(N169="zákl. přenesená",J169,0)</f>
        <v>0</v>
      </c>
      <c r="BH169" s="249">
        <f>IF(N169="sníž. přenesená",J169,0)</f>
        <v>0</v>
      </c>
      <c r="BI169" s="249">
        <f>IF(N169="nulová",J169,0)</f>
        <v>0</v>
      </c>
      <c r="BJ169" s="17" t="s">
        <v>88</v>
      </c>
      <c r="BK169" s="249">
        <f>ROUND(I169*H169,2)</f>
        <v>0</v>
      </c>
      <c r="BL169" s="17" t="s">
        <v>201</v>
      </c>
      <c r="BM169" s="248" t="s">
        <v>530</v>
      </c>
    </row>
    <row r="170" spans="1:47" s="2" customFormat="1" ht="12">
      <c r="A170" s="38"/>
      <c r="B170" s="39"/>
      <c r="C170" s="40"/>
      <c r="D170" s="250" t="s">
        <v>137</v>
      </c>
      <c r="E170" s="40"/>
      <c r="F170" s="251" t="s">
        <v>531</v>
      </c>
      <c r="G170" s="40"/>
      <c r="H170" s="40"/>
      <c r="I170" s="144"/>
      <c r="J170" s="40"/>
      <c r="K170" s="40"/>
      <c r="L170" s="44"/>
      <c r="M170" s="252"/>
      <c r="N170" s="253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137</v>
      </c>
      <c r="AU170" s="17" t="s">
        <v>88</v>
      </c>
    </row>
    <row r="171" spans="1:65" s="2" customFormat="1" ht="16.5" customHeight="1">
      <c r="A171" s="38"/>
      <c r="B171" s="39"/>
      <c r="C171" s="236" t="s">
        <v>249</v>
      </c>
      <c r="D171" s="236" t="s">
        <v>131</v>
      </c>
      <c r="E171" s="237" t="s">
        <v>532</v>
      </c>
      <c r="F171" s="238" t="s">
        <v>533</v>
      </c>
      <c r="G171" s="239" t="s">
        <v>402</v>
      </c>
      <c r="H171" s="240">
        <v>1</v>
      </c>
      <c r="I171" s="241"/>
      <c r="J171" s="242">
        <f>ROUND(I171*H171,2)</f>
        <v>0</v>
      </c>
      <c r="K171" s="243"/>
      <c r="L171" s="44"/>
      <c r="M171" s="244" t="s">
        <v>1</v>
      </c>
      <c r="N171" s="245" t="s">
        <v>45</v>
      </c>
      <c r="O171" s="91"/>
      <c r="P171" s="246">
        <f>O171*H171</f>
        <v>0</v>
      </c>
      <c r="Q171" s="246">
        <v>0</v>
      </c>
      <c r="R171" s="246">
        <f>Q171*H171</f>
        <v>0</v>
      </c>
      <c r="S171" s="246">
        <v>0</v>
      </c>
      <c r="T171" s="247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8" t="s">
        <v>201</v>
      </c>
      <c r="AT171" s="248" t="s">
        <v>131</v>
      </c>
      <c r="AU171" s="248" t="s">
        <v>88</v>
      </c>
      <c r="AY171" s="17" t="s">
        <v>129</v>
      </c>
      <c r="BE171" s="249">
        <f>IF(N171="základní",J171,0)</f>
        <v>0</v>
      </c>
      <c r="BF171" s="249">
        <f>IF(N171="snížená",J171,0)</f>
        <v>0</v>
      </c>
      <c r="BG171" s="249">
        <f>IF(N171="zákl. přenesená",J171,0)</f>
        <v>0</v>
      </c>
      <c r="BH171" s="249">
        <f>IF(N171="sníž. přenesená",J171,0)</f>
        <v>0</v>
      </c>
      <c r="BI171" s="249">
        <f>IF(N171="nulová",J171,0)</f>
        <v>0</v>
      </c>
      <c r="BJ171" s="17" t="s">
        <v>88</v>
      </c>
      <c r="BK171" s="249">
        <f>ROUND(I171*H171,2)</f>
        <v>0</v>
      </c>
      <c r="BL171" s="17" t="s">
        <v>201</v>
      </c>
      <c r="BM171" s="248" t="s">
        <v>534</v>
      </c>
    </row>
    <row r="172" spans="1:47" s="2" customFormat="1" ht="12">
      <c r="A172" s="38"/>
      <c r="B172" s="39"/>
      <c r="C172" s="40"/>
      <c r="D172" s="250" t="s">
        <v>137</v>
      </c>
      <c r="E172" s="40"/>
      <c r="F172" s="251" t="s">
        <v>535</v>
      </c>
      <c r="G172" s="40"/>
      <c r="H172" s="40"/>
      <c r="I172" s="144"/>
      <c r="J172" s="40"/>
      <c r="K172" s="40"/>
      <c r="L172" s="44"/>
      <c r="M172" s="252"/>
      <c r="N172" s="253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137</v>
      </c>
      <c r="AU172" s="17" t="s">
        <v>88</v>
      </c>
    </row>
    <row r="173" spans="1:65" s="2" customFormat="1" ht="16.5" customHeight="1">
      <c r="A173" s="38"/>
      <c r="B173" s="39"/>
      <c r="C173" s="236" t="s">
        <v>255</v>
      </c>
      <c r="D173" s="236" t="s">
        <v>131</v>
      </c>
      <c r="E173" s="237" t="s">
        <v>536</v>
      </c>
      <c r="F173" s="238" t="s">
        <v>537</v>
      </c>
      <c r="G173" s="239" t="s">
        <v>258</v>
      </c>
      <c r="H173" s="240">
        <v>100</v>
      </c>
      <c r="I173" s="241"/>
      <c r="J173" s="242">
        <f>ROUND(I173*H173,2)</f>
        <v>0</v>
      </c>
      <c r="K173" s="243"/>
      <c r="L173" s="44"/>
      <c r="M173" s="244" t="s">
        <v>1</v>
      </c>
      <c r="N173" s="245" t="s">
        <v>45</v>
      </c>
      <c r="O173" s="91"/>
      <c r="P173" s="246">
        <f>O173*H173</f>
        <v>0</v>
      </c>
      <c r="Q173" s="246">
        <v>0</v>
      </c>
      <c r="R173" s="246">
        <f>Q173*H173</f>
        <v>0</v>
      </c>
      <c r="S173" s="246">
        <v>0</v>
      </c>
      <c r="T173" s="247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8" t="s">
        <v>201</v>
      </c>
      <c r="AT173" s="248" t="s">
        <v>131</v>
      </c>
      <c r="AU173" s="248" t="s">
        <v>88</v>
      </c>
      <c r="AY173" s="17" t="s">
        <v>129</v>
      </c>
      <c r="BE173" s="249">
        <f>IF(N173="základní",J173,0)</f>
        <v>0</v>
      </c>
      <c r="BF173" s="249">
        <f>IF(N173="snížená",J173,0)</f>
        <v>0</v>
      </c>
      <c r="BG173" s="249">
        <f>IF(N173="zákl. přenesená",J173,0)</f>
        <v>0</v>
      </c>
      <c r="BH173" s="249">
        <f>IF(N173="sníž. přenesená",J173,0)</f>
        <v>0</v>
      </c>
      <c r="BI173" s="249">
        <f>IF(N173="nulová",J173,0)</f>
        <v>0</v>
      </c>
      <c r="BJ173" s="17" t="s">
        <v>88</v>
      </c>
      <c r="BK173" s="249">
        <f>ROUND(I173*H173,2)</f>
        <v>0</v>
      </c>
      <c r="BL173" s="17" t="s">
        <v>201</v>
      </c>
      <c r="BM173" s="248" t="s">
        <v>538</v>
      </c>
    </row>
    <row r="174" spans="1:47" s="2" customFormat="1" ht="12">
      <c r="A174" s="38"/>
      <c r="B174" s="39"/>
      <c r="C174" s="40"/>
      <c r="D174" s="250" t="s">
        <v>137</v>
      </c>
      <c r="E174" s="40"/>
      <c r="F174" s="251" t="s">
        <v>539</v>
      </c>
      <c r="G174" s="40"/>
      <c r="H174" s="40"/>
      <c r="I174" s="144"/>
      <c r="J174" s="40"/>
      <c r="K174" s="40"/>
      <c r="L174" s="44"/>
      <c r="M174" s="252"/>
      <c r="N174" s="253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137</v>
      </c>
      <c r="AU174" s="17" t="s">
        <v>88</v>
      </c>
    </row>
    <row r="175" spans="1:51" s="14" customFormat="1" ht="12">
      <c r="A175" s="14"/>
      <c r="B175" s="264"/>
      <c r="C175" s="265"/>
      <c r="D175" s="250" t="s">
        <v>139</v>
      </c>
      <c r="E175" s="266" t="s">
        <v>1</v>
      </c>
      <c r="F175" s="267" t="s">
        <v>540</v>
      </c>
      <c r="G175" s="265"/>
      <c r="H175" s="268">
        <v>25</v>
      </c>
      <c r="I175" s="269"/>
      <c r="J175" s="265"/>
      <c r="K175" s="265"/>
      <c r="L175" s="270"/>
      <c r="M175" s="271"/>
      <c r="N175" s="272"/>
      <c r="O175" s="272"/>
      <c r="P175" s="272"/>
      <c r="Q175" s="272"/>
      <c r="R175" s="272"/>
      <c r="S175" s="272"/>
      <c r="T175" s="27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74" t="s">
        <v>139</v>
      </c>
      <c r="AU175" s="274" t="s">
        <v>88</v>
      </c>
      <c r="AV175" s="14" t="s">
        <v>90</v>
      </c>
      <c r="AW175" s="14" t="s">
        <v>36</v>
      </c>
      <c r="AX175" s="14" t="s">
        <v>80</v>
      </c>
      <c r="AY175" s="274" t="s">
        <v>129</v>
      </c>
    </row>
    <row r="176" spans="1:51" s="14" customFormat="1" ht="12">
      <c r="A176" s="14"/>
      <c r="B176" s="264"/>
      <c r="C176" s="265"/>
      <c r="D176" s="250" t="s">
        <v>139</v>
      </c>
      <c r="E176" s="266" t="s">
        <v>1</v>
      </c>
      <c r="F176" s="267" t="s">
        <v>541</v>
      </c>
      <c r="G176" s="265"/>
      <c r="H176" s="268">
        <v>25</v>
      </c>
      <c r="I176" s="269"/>
      <c r="J176" s="265"/>
      <c r="K176" s="265"/>
      <c r="L176" s="270"/>
      <c r="M176" s="271"/>
      <c r="N176" s="272"/>
      <c r="O176" s="272"/>
      <c r="P176" s="272"/>
      <c r="Q176" s="272"/>
      <c r="R176" s="272"/>
      <c r="S176" s="272"/>
      <c r="T176" s="27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74" t="s">
        <v>139</v>
      </c>
      <c r="AU176" s="274" t="s">
        <v>88</v>
      </c>
      <c r="AV176" s="14" t="s">
        <v>90</v>
      </c>
      <c r="AW176" s="14" t="s">
        <v>36</v>
      </c>
      <c r="AX176" s="14" t="s">
        <v>80</v>
      </c>
      <c r="AY176" s="274" t="s">
        <v>129</v>
      </c>
    </row>
    <row r="177" spans="1:51" s="14" customFormat="1" ht="12">
      <c r="A177" s="14"/>
      <c r="B177" s="264"/>
      <c r="C177" s="265"/>
      <c r="D177" s="250" t="s">
        <v>139</v>
      </c>
      <c r="E177" s="266" t="s">
        <v>1</v>
      </c>
      <c r="F177" s="267" t="s">
        <v>542</v>
      </c>
      <c r="G177" s="265"/>
      <c r="H177" s="268">
        <v>25</v>
      </c>
      <c r="I177" s="269"/>
      <c r="J177" s="265"/>
      <c r="K177" s="265"/>
      <c r="L177" s="270"/>
      <c r="M177" s="271"/>
      <c r="N177" s="272"/>
      <c r="O177" s="272"/>
      <c r="P177" s="272"/>
      <c r="Q177" s="272"/>
      <c r="R177" s="272"/>
      <c r="S177" s="272"/>
      <c r="T177" s="273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74" t="s">
        <v>139</v>
      </c>
      <c r="AU177" s="274" t="s">
        <v>88</v>
      </c>
      <c r="AV177" s="14" t="s">
        <v>90</v>
      </c>
      <c r="AW177" s="14" t="s">
        <v>36</v>
      </c>
      <c r="AX177" s="14" t="s">
        <v>80</v>
      </c>
      <c r="AY177" s="274" t="s">
        <v>129</v>
      </c>
    </row>
    <row r="178" spans="1:51" s="14" customFormat="1" ht="12">
      <c r="A178" s="14"/>
      <c r="B178" s="264"/>
      <c r="C178" s="265"/>
      <c r="D178" s="250" t="s">
        <v>139</v>
      </c>
      <c r="E178" s="266" t="s">
        <v>1</v>
      </c>
      <c r="F178" s="267" t="s">
        <v>543</v>
      </c>
      <c r="G178" s="265"/>
      <c r="H178" s="268">
        <v>25</v>
      </c>
      <c r="I178" s="269"/>
      <c r="J178" s="265"/>
      <c r="K178" s="265"/>
      <c r="L178" s="270"/>
      <c r="M178" s="271"/>
      <c r="N178" s="272"/>
      <c r="O178" s="272"/>
      <c r="P178" s="272"/>
      <c r="Q178" s="272"/>
      <c r="R178" s="272"/>
      <c r="S178" s="272"/>
      <c r="T178" s="27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74" t="s">
        <v>139</v>
      </c>
      <c r="AU178" s="274" t="s">
        <v>88</v>
      </c>
      <c r="AV178" s="14" t="s">
        <v>90</v>
      </c>
      <c r="AW178" s="14" t="s">
        <v>36</v>
      </c>
      <c r="AX178" s="14" t="s">
        <v>80</v>
      </c>
      <c r="AY178" s="274" t="s">
        <v>129</v>
      </c>
    </row>
    <row r="179" spans="1:51" s="15" customFormat="1" ht="12">
      <c r="A179" s="15"/>
      <c r="B179" s="286"/>
      <c r="C179" s="287"/>
      <c r="D179" s="250" t="s">
        <v>139</v>
      </c>
      <c r="E179" s="288" t="s">
        <v>1</v>
      </c>
      <c r="F179" s="289" t="s">
        <v>190</v>
      </c>
      <c r="G179" s="287"/>
      <c r="H179" s="290">
        <v>100</v>
      </c>
      <c r="I179" s="291"/>
      <c r="J179" s="287"/>
      <c r="K179" s="287"/>
      <c r="L179" s="292"/>
      <c r="M179" s="305"/>
      <c r="N179" s="306"/>
      <c r="O179" s="306"/>
      <c r="P179" s="306"/>
      <c r="Q179" s="306"/>
      <c r="R179" s="306"/>
      <c r="S179" s="306"/>
      <c r="T179" s="307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96" t="s">
        <v>139</v>
      </c>
      <c r="AU179" s="296" t="s">
        <v>88</v>
      </c>
      <c r="AV179" s="15" t="s">
        <v>135</v>
      </c>
      <c r="AW179" s="15" t="s">
        <v>36</v>
      </c>
      <c r="AX179" s="15" t="s">
        <v>88</v>
      </c>
      <c r="AY179" s="296" t="s">
        <v>129</v>
      </c>
    </row>
    <row r="180" spans="1:31" s="2" customFormat="1" ht="6.95" customHeight="1">
      <c r="A180" s="38"/>
      <c r="B180" s="66"/>
      <c r="C180" s="67"/>
      <c r="D180" s="67"/>
      <c r="E180" s="67"/>
      <c r="F180" s="67"/>
      <c r="G180" s="67"/>
      <c r="H180" s="67"/>
      <c r="I180" s="183"/>
      <c r="J180" s="67"/>
      <c r="K180" s="67"/>
      <c r="L180" s="44"/>
      <c r="M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</row>
  </sheetData>
  <sheetProtection password="CC35" sheet="1" objects="1" scenarios="1" formatColumns="0" formatRows="0" autoFilter="0"/>
  <autoFilter ref="C122:K179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6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6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99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9"/>
      <c r="J3" s="138"/>
      <c r="K3" s="138"/>
      <c r="L3" s="20"/>
      <c r="AT3" s="17" t="s">
        <v>90</v>
      </c>
    </row>
    <row r="4" spans="2:46" s="1" customFormat="1" ht="24.95" customHeight="1">
      <c r="B4" s="20"/>
      <c r="D4" s="140" t="s">
        <v>100</v>
      </c>
      <c r="I4" s="136"/>
      <c r="L4" s="20"/>
      <c r="M4" s="141" t="s">
        <v>10</v>
      </c>
      <c r="AT4" s="17" t="s">
        <v>4</v>
      </c>
    </row>
    <row r="5" spans="2:12" s="1" customFormat="1" ht="6.95" customHeight="1">
      <c r="B5" s="20"/>
      <c r="I5" s="136"/>
      <c r="L5" s="20"/>
    </row>
    <row r="6" spans="2:12" s="1" customFormat="1" ht="12" customHeight="1">
      <c r="B6" s="20"/>
      <c r="D6" s="142" t="s">
        <v>16</v>
      </c>
      <c r="I6" s="136"/>
      <c r="L6" s="20"/>
    </row>
    <row r="7" spans="2:12" s="1" customFormat="1" ht="16.5" customHeight="1">
      <c r="B7" s="20"/>
      <c r="E7" s="143" t="str">
        <f>'Rekapitulace stavby'!K6</f>
        <v>Revitalizace Račanského rybníka (ř.km 1,115 – 1,202)</v>
      </c>
      <c r="F7" s="142"/>
      <c r="G7" s="142"/>
      <c r="H7" s="142"/>
      <c r="I7" s="136"/>
      <c r="L7" s="20"/>
    </row>
    <row r="8" spans="1:31" s="2" customFormat="1" ht="12" customHeight="1">
      <c r="A8" s="38"/>
      <c r="B8" s="44"/>
      <c r="C8" s="38"/>
      <c r="D8" s="142" t="s">
        <v>101</v>
      </c>
      <c r="E8" s="38"/>
      <c r="F8" s="38"/>
      <c r="G8" s="38"/>
      <c r="H8" s="38"/>
      <c r="I8" s="144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544</v>
      </c>
      <c r="F9" s="38"/>
      <c r="G9" s="38"/>
      <c r="H9" s="38"/>
      <c r="I9" s="144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144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46" t="s">
        <v>1</v>
      </c>
      <c r="G11" s="38"/>
      <c r="H11" s="38"/>
      <c r="I11" s="147" t="s">
        <v>19</v>
      </c>
      <c r="J11" s="146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20</v>
      </c>
      <c r="E12" s="38"/>
      <c r="F12" s="146" t="s">
        <v>21</v>
      </c>
      <c r="G12" s="38"/>
      <c r="H12" s="38"/>
      <c r="I12" s="147" t="s">
        <v>22</v>
      </c>
      <c r="J12" s="148" t="str">
        <f>'Rekapitulace stavby'!AN8</f>
        <v>11. 6. 2019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144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24</v>
      </c>
      <c r="E14" s="38"/>
      <c r="F14" s="38"/>
      <c r="G14" s="38"/>
      <c r="H14" s="38"/>
      <c r="I14" s="147" t="s">
        <v>25</v>
      </c>
      <c r="J14" s="146" t="str">
        <f>IF('Rekapitulace stavby'!AN10="","",'Rekapitulace stavby'!AN10)</f>
        <v>00274101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6" t="str">
        <f>IF('Rekapitulace stavby'!E11="","",'Rekapitulace stavby'!E11)</f>
        <v>Město Přelouč</v>
      </c>
      <c r="F15" s="38"/>
      <c r="G15" s="38"/>
      <c r="H15" s="38"/>
      <c r="I15" s="147" t="s">
        <v>28</v>
      </c>
      <c r="J15" s="146" t="str">
        <f>IF('Rekapitulace stavby'!AN11="","",'Rekapitulace stavby'!AN11)</f>
        <v>CZ00274101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144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30</v>
      </c>
      <c r="E17" s="38"/>
      <c r="F17" s="38"/>
      <c r="G17" s="38"/>
      <c r="H17" s="38"/>
      <c r="I17" s="147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6"/>
      <c r="G18" s="146"/>
      <c r="H18" s="146"/>
      <c r="I18" s="147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144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32</v>
      </c>
      <c r="E20" s="38"/>
      <c r="F20" s="38"/>
      <c r="G20" s="38"/>
      <c r="H20" s="38"/>
      <c r="I20" s="147" t="s">
        <v>25</v>
      </c>
      <c r="J20" s="146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6" t="s">
        <v>34</v>
      </c>
      <c r="F21" s="38"/>
      <c r="G21" s="38"/>
      <c r="H21" s="38"/>
      <c r="I21" s="147" t="s">
        <v>28</v>
      </c>
      <c r="J21" s="146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144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37</v>
      </c>
      <c r="E23" s="38"/>
      <c r="F23" s="38"/>
      <c r="G23" s="38"/>
      <c r="H23" s="38"/>
      <c r="I23" s="147" t="s">
        <v>25</v>
      </c>
      <c r="J23" s="146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6" t="s">
        <v>38</v>
      </c>
      <c r="F24" s="38"/>
      <c r="G24" s="38"/>
      <c r="H24" s="38"/>
      <c r="I24" s="147" t="s">
        <v>28</v>
      </c>
      <c r="J24" s="146" t="s">
        <v>1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144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39</v>
      </c>
      <c r="E26" s="38"/>
      <c r="F26" s="38"/>
      <c r="G26" s="38"/>
      <c r="H26" s="38"/>
      <c r="I26" s="144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9"/>
      <c r="B27" s="150"/>
      <c r="C27" s="149"/>
      <c r="D27" s="149"/>
      <c r="E27" s="151" t="s">
        <v>1</v>
      </c>
      <c r="F27" s="151"/>
      <c r="G27" s="151"/>
      <c r="H27" s="151"/>
      <c r="I27" s="152"/>
      <c r="J27" s="149"/>
      <c r="K27" s="149"/>
      <c r="L27" s="153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144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4"/>
      <c r="E29" s="154"/>
      <c r="F29" s="154"/>
      <c r="G29" s="154"/>
      <c r="H29" s="154"/>
      <c r="I29" s="155"/>
      <c r="J29" s="154"/>
      <c r="K29" s="154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6" t="s">
        <v>40</v>
      </c>
      <c r="E30" s="38"/>
      <c r="F30" s="38"/>
      <c r="G30" s="38"/>
      <c r="H30" s="38"/>
      <c r="I30" s="144"/>
      <c r="J30" s="157">
        <f>ROUND(J120,2)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4"/>
      <c r="E31" s="154"/>
      <c r="F31" s="154"/>
      <c r="G31" s="154"/>
      <c r="H31" s="154"/>
      <c r="I31" s="155"/>
      <c r="J31" s="154"/>
      <c r="K31" s="154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8" t="s">
        <v>42</v>
      </c>
      <c r="G32" s="38"/>
      <c r="H32" s="38"/>
      <c r="I32" s="159" t="s">
        <v>41</v>
      </c>
      <c r="J32" s="158" t="s">
        <v>43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60" t="s">
        <v>44</v>
      </c>
      <c r="E33" s="142" t="s">
        <v>45</v>
      </c>
      <c r="F33" s="161">
        <f>ROUND((SUM(BE120:BE149)),2)</f>
        <v>0</v>
      </c>
      <c r="G33" s="38"/>
      <c r="H33" s="38"/>
      <c r="I33" s="162">
        <v>0.21</v>
      </c>
      <c r="J33" s="161">
        <f>ROUND(((SUM(BE120:BE149))*I33),2)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46</v>
      </c>
      <c r="F34" s="161">
        <f>ROUND((SUM(BF120:BF149)),2)</f>
        <v>0</v>
      </c>
      <c r="G34" s="38"/>
      <c r="H34" s="38"/>
      <c r="I34" s="162">
        <v>0.15</v>
      </c>
      <c r="J34" s="161">
        <f>ROUND(((SUM(BF120:BF149))*I34),2)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47</v>
      </c>
      <c r="F35" s="161">
        <f>ROUND((SUM(BG120:BG149)),2)</f>
        <v>0</v>
      </c>
      <c r="G35" s="38"/>
      <c r="H35" s="38"/>
      <c r="I35" s="162">
        <v>0.21</v>
      </c>
      <c r="J35" s="161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48</v>
      </c>
      <c r="F36" s="161">
        <f>ROUND((SUM(BH120:BH149)),2)</f>
        <v>0</v>
      </c>
      <c r="G36" s="38"/>
      <c r="H36" s="38"/>
      <c r="I36" s="162">
        <v>0.15</v>
      </c>
      <c r="J36" s="161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49</v>
      </c>
      <c r="F37" s="161">
        <f>ROUND((SUM(BI120:BI149)),2)</f>
        <v>0</v>
      </c>
      <c r="G37" s="38"/>
      <c r="H37" s="38"/>
      <c r="I37" s="162">
        <v>0</v>
      </c>
      <c r="J37" s="161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144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63"/>
      <c r="D39" s="164" t="s">
        <v>50</v>
      </c>
      <c r="E39" s="165"/>
      <c r="F39" s="165"/>
      <c r="G39" s="166" t="s">
        <v>51</v>
      </c>
      <c r="H39" s="167" t="s">
        <v>52</v>
      </c>
      <c r="I39" s="168"/>
      <c r="J39" s="169">
        <f>SUM(J30:J37)</f>
        <v>0</v>
      </c>
      <c r="K39" s="170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144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I41" s="136"/>
      <c r="L41" s="20"/>
    </row>
    <row r="42" spans="2:12" s="1" customFormat="1" ht="14.4" customHeight="1">
      <c r="B42" s="20"/>
      <c r="I42" s="136"/>
      <c r="L42" s="20"/>
    </row>
    <row r="43" spans="2:12" s="1" customFormat="1" ht="14.4" customHeight="1">
      <c r="B43" s="20"/>
      <c r="I43" s="136"/>
      <c r="L43" s="20"/>
    </row>
    <row r="44" spans="2:12" s="1" customFormat="1" ht="14.4" customHeight="1">
      <c r="B44" s="20"/>
      <c r="I44" s="136"/>
      <c r="L44" s="20"/>
    </row>
    <row r="45" spans="2:12" s="1" customFormat="1" ht="14.4" customHeight="1">
      <c r="B45" s="20"/>
      <c r="I45" s="136"/>
      <c r="L45" s="20"/>
    </row>
    <row r="46" spans="2:12" s="1" customFormat="1" ht="14.4" customHeight="1">
      <c r="B46" s="20"/>
      <c r="I46" s="136"/>
      <c r="L46" s="20"/>
    </row>
    <row r="47" spans="2:12" s="1" customFormat="1" ht="14.4" customHeight="1">
      <c r="B47" s="20"/>
      <c r="I47" s="136"/>
      <c r="L47" s="20"/>
    </row>
    <row r="48" spans="2:12" s="1" customFormat="1" ht="14.4" customHeight="1">
      <c r="B48" s="20"/>
      <c r="I48" s="136"/>
      <c r="L48" s="20"/>
    </row>
    <row r="49" spans="2:12" s="1" customFormat="1" ht="14.4" customHeight="1">
      <c r="B49" s="20"/>
      <c r="I49" s="136"/>
      <c r="L49" s="20"/>
    </row>
    <row r="50" spans="2:12" s="2" customFormat="1" ht="14.4" customHeight="1">
      <c r="B50" s="63"/>
      <c r="D50" s="171" t="s">
        <v>53</v>
      </c>
      <c r="E50" s="172"/>
      <c r="F50" s="172"/>
      <c r="G50" s="171" t="s">
        <v>54</v>
      </c>
      <c r="H50" s="172"/>
      <c r="I50" s="173"/>
      <c r="J50" s="172"/>
      <c r="K50" s="172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55</v>
      </c>
      <c r="E61" s="175"/>
      <c r="F61" s="176" t="s">
        <v>56</v>
      </c>
      <c r="G61" s="174" t="s">
        <v>55</v>
      </c>
      <c r="H61" s="175"/>
      <c r="I61" s="177"/>
      <c r="J61" s="178" t="s">
        <v>56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1" t="s">
        <v>57</v>
      </c>
      <c r="E65" s="179"/>
      <c r="F65" s="179"/>
      <c r="G65" s="171" t="s">
        <v>58</v>
      </c>
      <c r="H65" s="179"/>
      <c r="I65" s="180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55</v>
      </c>
      <c r="E76" s="175"/>
      <c r="F76" s="176" t="s">
        <v>56</v>
      </c>
      <c r="G76" s="174" t="s">
        <v>55</v>
      </c>
      <c r="H76" s="175"/>
      <c r="I76" s="177"/>
      <c r="J76" s="178" t="s">
        <v>56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81"/>
      <c r="C77" s="182"/>
      <c r="D77" s="182"/>
      <c r="E77" s="182"/>
      <c r="F77" s="182"/>
      <c r="G77" s="182"/>
      <c r="H77" s="182"/>
      <c r="I77" s="183"/>
      <c r="J77" s="182"/>
      <c r="K77" s="182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4"/>
      <c r="C81" s="185"/>
      <c r="D81" s="185"/>
      <c r="E81" s="185"/>
      <c r="F81" s="185"/>
      <c r="G81" s="185"/>
      <c r="H81" s="185"/>
      <c r="I81" s="186"/>
      <c r="J81" s="185"/>
      <c r="K81" s="185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103</v>
      </c>
      <c r="D82" s="40"/>
      <c r="E82" s="40"/>
      <c r="F82" s="40"/>
      <c r="G82" s="40"/>
      <c r="H82" s="40"/>
      <c r="I82" s="144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144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144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7" t="str">
        <f>E7</f>
        <v>Revitalizace Račanského rybníka (ř.km 1,115 – 1,202)</v>
      </c>
      <c r="F85" s="32"/>
      <c r="G85" s="32"/>
      <c r="H85" s="32"/>
      <c r="I85" s="144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101</v>
      </c>
      <c r="D86" s="40"/>
      <c r="E86" s="40"/>
      <c r="F86" s="40"/>
      <c r="G86" s="40"/>
      <c r="H86" s="40"/>
      <c r="I86" s="144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VON - Vedlejší a ostatní náklady</v>
      </c>
      <c r="F87" s="40"/>
      <c r="G87" s="40"/>
      <c r="H87" s="40"/>
      <c r="I87" s="144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144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Přelouč</v>
      </c>
      <c r="G89" s="40"/>
      <c r="H89" s="40"/>
      <c r="I89" s="147" t="s">
        <v>22</v>
      </c>
      <c r="J89" s="79" t="str">
        <f>IF(J12="","",J12)</f>
        <v>11. 6. 2019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144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43.05" customHeight="1">
      <c r="A91" s="38"/>
      <c r="B91" s="39"/>
      <c r="C91" s="32" t="s">
        <v>24</v>
      </c>
      <c r="D91" s="40"/>
      <c r="E91" s="40"/>
      <c r="F91" s="27" t="str">
        <f>E15</f>
        <v>Město Přelouč</v>
      </c>
      <c r="G91" s="40"/>
      <c r="H91" s="40"/>
      <c r="I91" s="147" t="s">
        <v>32</v>
      </c>
      <c r="J91" s="36" t="str">
        <f>E21</f>
        <v>Vodohospodářský rozvoj a výstavba, a.s.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7.9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147" t="s">
        <v>37</v>
      </c>
      <c r="J92" s="36" t="str">
        <f>E24</f>
        <v>Ing. Dvořák Vítězslav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144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88" t="s">
        <v>104</v>
      </c>
      <c r="D94" s="189"/>
      <c r="E94" s="189"/>
      <c r="F94" s="189"/>
      <c r="G94" s="189"/>
      <c r="H94" s="189"/>
      <c r="I94" s="190"/>
      <c r="J94" s="191" t="s">
        <v>105</v>
      </c>
      <c r="K94" s="189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144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92" t="s">
        <v>106</v>
      </c>
      <c r="D96" s="40"/>
      <c r="E96" s="40"/>
      <c r="F96" s="40"/>
      <c r="G96" s="40"/>
      <c r="H96" s="40"/>
      <c r="I96" s="144"/>
      <c r="J96" s="110">
        <f>J120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107</v>
      </c>
    </row>
    <row r="97" spans="1:31" s="9" customFormat="1" ht="24.95" customHeight="1">
      <c r="A97" s="9"/>
      <c r="B97" s="193"/>
      <c r="C97" s="194"/>
      <c r="D97" s="195" t="s">
        <v>108</v>
      </c>
      <c r="E97" s="196"/>
      <c r="F97" s="196"/>
      <c r="G97" s="196"/>
      <c r="H97" s="196"/>
      <c r="I97" s="197"/>
      <c r="J97" s="198">
        <f>J121</f>
        <v>0</v>
      </c>
      <c r="K97" s="194"/>
      <c r="L97" s="19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93"/>
      <c r="C98" s="194"/>
      <c r="D98" s="195" t="s">
        <v>545</v>
      </c>
      <c r="E98" s="196"/>
      <c r="F98" s="196"/>
      <c r="G98" s="196"/>
      <c r="H98" s="196"/>
      <c r="I98" s="197"/>
      <c r="J98" s="198">
        <f>J128</f>
        <v>0</v>
      </c>
      <c r="K98" s="194"/>
      <c r="L98" s="19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10" customFormat="1" ht="19.9" customHeight="1">
      <c r="A99" s="10"/>
      <c r="B99" s="200"/>
      <c r="C99" s="201"/>
      <c r="D99" s="202" t="s">
        <v>546</v>
      </c>
      <c r="E99" s="203"/>
      <c r="F99" s="203"/>
      <c r="G99" s="203"/>
      <c r="H99" s="203"/>
      <c r="I99" s="204"/>
      <c r="J99" s="205">
        <f>J129</f>
        <v>0</v>
      </c>
      <c r="K99" s="201"/>
      <c r="L99" s="20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200"/>
      <c r="C100" s="201"/>
      <c r="D100" s="202" t="s">
        <v>547</v>
      </c>
      <c r="E100" s="203"/>
      <c r="F100" s="203"/>
      <c r="G100" s="203"/>
      <c r="H100" s="203"/>
      <c r="I100" s="204"/>
      <c r="J100" s="205">
        <f>J142</f>
        <v>0</v>
      </c>
      <c r="K100" s="201"/>
      <c r="L100" s="20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144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183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186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114</v>
      </c>
      <c r="D107" s="40"/>
      <c r="E107" s="40"/>
      <c r="F107" s="40"/>
      <c r="G107" s="40"/>
      <c r="H107" s="40"/>
      <c r="I107" s="144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144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144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87" t="str">
        <f>E7</f>
        <v>Revitalizace Račanského rybníka (ř.km 1,115 – 1,202)</v>
      </c>
      <c r="F110" s="32"/>
      <c r="G110" s="32"/>
      <c r="H110" s="32"/>
      <c r="I110" s="144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101</v>
      </c>
      <c r="D111" s="40"/>
      <c r="E111" s="40"/>
      <c r="F111" s="40"/>
      <c r="G111" s="40"/>
      <c r="H111" s="40"/>
      <c r="I111" s="144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6.5" customHeight="1">
      <c r="A112" s="38"/>
      <c r="B112" s="39"/>
      <c r="C112" s="40"/>
      <c r="D112" s="40"/>
      <c r="E112" s="76" t="str">
        <f>E9</f>
        <v>VON - Vedlejší a ostatní náklady</v>
      </c>
      <c r="F112" s="40"/>
      <c r="G112" s="40"/>
      <c r="H112" s="40"/>
      <c r="I112" s="144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144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20</v>
      </c>
      <c r="D114" s="40"/>
      <c r="E114" s="40"/>
      <c r="F114" s="27" t="str">
        <f>F12</f>
        <v>Přelouč</v>
      </c>
      <c r="G114" s="40"/>
      <c r="H114" s="40"/>
      <c r="I114" s="147" t="s">
        <v>22</v>
      </c>
      <c r="J114" s="79" t="str">
        <f>IF(J12="","",J12)</f>
        <v>11. 6. 2019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144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43.05" customHeight="1">
      <c r="A116" s="38"/>
      <c r="B116" s="39"/>
      <c r="C116" s="32" t="s">
        <v>24</v>
      </c>
      <c r="D116" s="40"/>
      <c r="E116" s="40"/>
      <c r="F116" s="27" t="str">
        <f>E15</f>
        <v>Město Přelouč</v>
      </c>
      <c r="G116" s="40"/>
      <c r="H116" s="40"/>
      <c r="I116" s="147" t="s">
        <v>32</v>
      </c>
      <c r="J116" s="36" t="str">
        <f>E21</f>
        <v>Vodohospodářský rozvoj a výstavba, a.s.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7.9" customHeight="1">
      <c r="A117" s="38"/>
      <c r="B117" s="39"/>
      <c r="C117" s="32" t="s">
        <v>30</v>
      </c>
      <c r="D117" s="40"/>
      <c r="E117" s="40"/>
      <c r="F117" s="27" t="str">
        <f>IF(E18="","",E18)</f>
        <v>Vyplň údaj</v>
      </c>
      <c r="G117" s="40"/>
      <c r="H117" s="40"/>
      <c r="I117" s="147" t="s">
        <v>37</v>
      </c>
      <c r="J117" s="36" t="str">
        <f>E24</f>
        <v>Ing. Dvořák Vítězslav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0.3" customHeight="1">
      <c r="A118" s="38"/>
      <c r="B118" s="39"/>
      <c r="C118" s="40"/>
      <c r="D118" s="40"/>
      <c r="E118" s="40"/>
      <c r="F118" s="40"/>
      <c r="G118" s="40"/>
      <c r="H118" s="40"/>
      <c r="I118" s="144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11" customFormat="1" ht="29.25" customHeight="1">
      <c r="A119" s="207"/>
      <c r="B119" s="208"/>
      <c r="C119" s="209" t="s">
        <v>115</v>
      </c>
      <c r="D119" s="210" t="s">
        <v>65</v>
      </c>
      <c r="E119" s="210" t="s">
        <v>61</v>
      </c>
      <c r="F119" s="210" t="s">
        <v>62</v>
      </c>
      <c r="G119" s="210" t="s">
        <v>116</v>
      </c>
      <c r="H119" s="210" t="s">
        <v>117</v>
      </c>
      <c r="I119" s="211" t="s">
        <v>118</v>
      </c>
      <c r="J119" s="212" t="s">
        <v>105</v>
      </c>
      <c r="K119" s="213" t="s">
        <v>119</v>
      </c>
      <c r="L119" s="214"/>
      <c r="M119" s="100" t="s">
        <v>1</v>
      </c>
      <c r="N119" s="101" t="s">
        <v>44</v>
      </c>
      <c r="O119" s="101" t="s">
        <v>120</v>
      </c>
      <c r="P119" s="101" t="s">
        <v>121</v>
      </c>
      <c r="Q119" s="101" t="s">
        <v>122</v>
      </c>
      <c r="R119" s="101" t="s">
        <v>123</v>
      </c>
      <c r="S119" s="101" t="s">
        <v>124</v>
      </c>
      <c r="T119" s="102" t="s">
        <v>125</v>
      </c>
      <c r="U119" s="207"/>
      <c r="V119" s="207"/>
      <c r="W119" s="207"/>
      <c r="X119" s="207"/>
      <c r="Y119" s="207"/>
      <c r="Z119" s="207"/>
      <c r="AA119" s="207"/>
      <c r="AB119" s="207"/>
      <c r="AC119" s="207"/>
      <c r="AD119" s="207"/>
      <c r="AE119" s="207"/>
    </row>
    <row r="120" spans="1:63" s="2" customFormat="1" ht="22.8" customHeight="1">
      <c r="A120" s="38"/>
      <c r="B120" s="39"/>
      <c r="C120" s="107" t="s">
        <v>126</v>
      </c>
      <c r="D120" s="40"/>
      <c r="E120" s="40"/>
      <c r="F120" s="40"/>
      <c r="G120" s="40"/>
      <c r="H120" s="40"/>
      <c r="I120" s="144"/>
      <c r="J120" s="215">
        <f>BK120</f>
        <v>0</v>
      </c>
      <c r="K120" s="40"/>
      <c r="L120" s="44"/>
      <c r="M120" s="103"/>
      <c r="N120" s="216"/>
      <c r="O120" s="104"/>
      <c r="P120" s="217">
        <f>P121+P128</f>
        <v>0</v>
      </c>
      <c r="Q120" s="104"/>
      <c r="R120" s="217">
        <f>R121+R128</f>
        <v>0</v>
      </c>
      <c r="S120" s="104"/>
      <c r="T120" s="218">
        <f>T121+T128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79</v>
      </c>
      <c r="AU120" s="17" t="s">
        <v>107</v>
      </c>
      <c r="BK120" s="219">
        <f>BK121+BK128</f>
        <v>0</v>
      </c>
    </row>
    <row r="121" spans="1:63" s="12" customFormat="1" ht="25.9" customHeight="1">
      <c r="A121" s="12"/>
      <c r="B121" s="220"/>
      <c r="C121" s="221"/>
      <c r="D121" s="222" t="s">
        <v>79</v>
      </c>
      <c r="E121" s="223" t="s">
        <v>127</v>
      </c>
      <c r="F121" s="223" t="s">
        <v>128</v>
      </c>
      <c r="G121" s="221"/>
      <c r="H121" s="221"/>
      <c r="I121" s="224"/>
      <c r="J121" s="225">
        <f>BK121</f>
        <v>0</v>
      </c>
      <c r="K121" s="221"/>
      <c r="L121" s="226"/>
      <c r="M121" s="227"/>
      <c r="N121" s="228"/>
      <c r="O121" s="228"/>
      <c r="P121" s="229">
        <f>SUM(P122:P127)</f>
        <v>0</v>
      </c>
      <c r="Q121" s="228"/>
      <c r="R121" s="229">
        <f>SUM(R122:R127)</f>
        <v>0</v>
      </c>
      <c r="S121" s="228"/>
      <c r="T121" s="230">
        <f>SUM(T122:T127)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31" t="s">
        <v>88</v>
      </c>
      <c r="AT121" s="232" t="s">
        <v>79</v>
      </c>
      <c r="AU121" s="232" t="s">
        <v>80</v>
      </c>
      <c r="AY121" s="231" t="s">
        <v>129</v>
      </c>
      <c r="BK121" s="233">
        <f>SUM(BK122:BK127)</f>
        <v>0</v>
      </c>
    </row>
    <row r="122" spans="1:65" s="2" customFormat="1" ht="36" customHeight="1">
      <c r="A122" s="38"/>
      <c r="B122" s="39"/>
      <c r="C122" s="236" t="s">
        <v>88</v>
      </c>
      <c r="D122" s="236" t="s">
        <v>131</v>
      </c>
      <c r="E122" s="237" t="s">
        <v>548</v>
      </c>
      <c r="F122" s="238" t="s">
        <v>549</v>
      </c>
      <c r="G122" s="239" t="s">
        <v>402</v>
      </c>
      <c r="H122" s="240">
        <v>1</v>
      </c>
      <c r="I122" s="241"/>
      <c r="J122" s="242">
        <f>ROUND(I122*H122,2)</f>
        <v>0</v>
      </c>
      <c r="K122" s="243"/>
      <c r="L122" s="44"/>
      <c r="M122" s="244" t="s">
        <v>1</v>
      </c>
      <c r="N122" s="245" t="s">
        <v>45</v>
      </c>
      <c r="O122" s="91"/>
      <c r="P122" s="246">
        <f>O122*H122</f>
        <v>0</v>
      </c>
      <c r="Q122" s="246">
        <v>0</v>
      </c>
      <c r="R122" s="246">
        <f>Q122*H122</f>
        <v>0</v>
      </c>
      <c r="S122" s="246">
        <v>0</v>
      </c>
      <c r="T122" s="247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48" t="s">
        <v>135</v>
      </c>
      <c r="AT122" s="248" t="s">
        <v>131</v>
      </c>
      <c r="AU122" s="248" t="s">
        <v>88</v>
      </c>
      <c r="AY122" s="17" t="s">
        <v>129</v>
      </c>
      <c r="BE122" s="249">
        <f>IF(N122="základní",J122,0)</f>
        <v>0</v>
      </c>
      <c r="BF122" s="249">
        <f>IF(N122="snížená",J122,0)</f>
        <v>0</v>
      </c>
      <c r="BG122" s="249">
        <f>IF(N122="zákl. přenesená",J122,0)</f>
        <v>0</v>
      </c>
      <c r="BH122" s="249">
        <f>IF(N122="sníž. přenesená",J122,0)</f>
        <v>0</v>
      </c>
      <c r="BI122" s="249">
        <f>IF(N122="nulová",J122,0)</f>
        <v>0</v>
      </c>
      <c r="BJ122" s="17" t="s">
        <v>88</v>
      </c>
      <c r="BK122" s="249">
        <f>ROUND(I122*H122,2)</f>
        <v>0</v>
      </c>
      <c r="BL122" s="17" t="s">
        <v>135</v>
      </c>
      <c r="BM122" s="248" t="s">
        <v>550</v>
      </c>
    </row>
    <row r="123" spans="1:47" s="2" customFormat="1" ht="12">
      <c r="A123" s="38"/>
      <c r="B123" s="39"/>
      <c r="C123" s="40"/>
      <c r="D123" s="250" t="s">
        <v>137</v>
      </c>
      <c r="E123" s="40"/>
      <c r="F123" s="251" t="s">
        <v>551</v>
      </c>
      <c r="G123" s="40"/>
      <c r="H123" s="40"/>
      <c r="I123" s="144"/>
      <c r="J123" s="40"/>
      <c r="K123" s="40"/>
      <c r="L123" s="44"/>
      <c r="M123" s="252"/>
      <c r="N123" s="253"/>
      <c r="O123" s="91"/>
      <c r="P123" s="91"/>
      <c r="Q123" s="91"/>
      <c r="R123" s="91"/>
      <c r="S123" s="91"/>
      <c r="T123" s="92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137</v>
      </c>
      <c r="AU123" s="17" t="s">
        <v>88</v>
      </c>
    </row>
    <row r="124" spans="1:65" s="2" customFormat="1" ht="16.5" customHeight="1">
      <c r="A124" s="38"/>
      <c r="B124" s="39"/>
      <c r="C124" s="236" t="s">
        <v>90</v>
      </c>
      <c r="D124" s="236" t="s">
        <v>131</v>
      </c>
      <c r="E124" s="237" t="s">
        <v>552</v>
      </c>
      <c r="F124" s="238" t="s">
        <v>553</v>
      </c>
      <c r="G124" s="239" t="s">
        <v>402</v>
      </c>
      <c r="H124" s="240">
        <v>1</v>
      </c>
      <c r="I124" s="241"/>
      <c r="J124" s="242">
        <f>ROUND(I124*H124,2)</f>
        <v>0</v>
      </c>
      <c r="K124" s="243"/>
      <c r="L124" s="44"/>
      <c r="M124" s="244" t="s">
        <v>1</v>
      </c>
      <c r="N124" s="245" t="s">
        <v>45</v>
      </c>
      <c r="O124" s="91"/>
      <c r="P124" s="246">
        <f>O124*H124</f>
        <v>0</v>
      </c>
      <c r="Q124" s="246">
        <v>0</v>
      </c>
      <c r="R124" s="246">
        <f>Q124*H124</f>
        <v>0</v>
      </c>
      <c r="S124" s="246">
        <v>0</v>
      </c>
      <c r="T124" s="247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48" t="s">
        <v>135</v>
      </c>
      <c r="AT124" s="248" t="s">
        <v>131</v>
      </c>
      <c r="AU124" s="248" t="s">
        <v>88</v>
      </c>
      <c r="AY124" s="17" t="s">
        <v>129</v>
      </c>
      <c r="BE124" s="249">
        <f>IF(N124="základní",J124,0)</f>
        <v>0</v>
      </c>
      <c r="BF124" s="249">
        <f>IF(N124="snížená",J124,0)</f>
        <v>0</v>
      </c>
      <c r="BG124" s="249">
        <f>IF(N124="zákl. přenesená",J124,0)</f>
        <v>0</v>
      </c>
      <c r="BH124" s="249">
        <f>IF(N124="sníž. přenesená",J124,0)</f>
        <v>0</v>
      </c>
      <c r="BI124" s="249">
        <f>IF(N124="nulová",J124,0)</f>
        <v>0</v>
      </c>
      <c r="BJ124" s="17" t="s">
        <v>88</v>
      </c>
      <c r="BK124" s="249">
        <f>ROUND(I124*H124,2)</f>
        <v>0</v>
      </c>
      <c r="BL124" s="17" t="s">
        <v>135</v>
      </c>
      <c r="BM124" s="248" t="s">
        <v>554</v>
      </c>
    </row>
    <row r="125" spans="1:47" s="2" customFormat="1" ht="12">
      <c r="A125" s="38"/>
      <c r="B125" s="39"/>
      <c r="C125" s="40"/>
      <c r="D125" s="250" t="s">
        <v>137</v>
      </c>
      <c r="E125" s="40"/>
      <c r="F125" s="251" t="s">
        <v>553</v>
      </c>
      <c r="G125" s="40"/>
      <c r="H125" s="40"/>
      <c r="I125" s="144"/>
      <c r="J125" s="40"/>
      <c r="K125" s="40"/>
      <c r="L125" s="44"/>
      <c r="M125" s="252"/>
      <c r="N125" s="253"/>
      <c r="O125" s="91"/>
      <c r="P125" s="91"/>
      <c r="Q125" s="91"/>
      <c r="R125" s="91"/>
      <c r="S125" s="91"/>
      <c r="T125" s="92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137</v>
      </c>
      <c r="AU125" s="17" t="s">
        <v>88</v>
      </c>
    </row>
    <row r="126" spans="1:47" s="2" customFormat="1" ht="12">
      <c r="A126" s="38"/>
      <c r="B126" s="39"/>
      <c r="C126" s="40"/>
      <c r="D126" s="250" t="s">
        <v>195</v>
      </c>
      <c r="E126" s="40"/>
      <c r="F126" s="297" t="s">
        <v>555</v>
      </c>
      <c r="G126" s="40"/>
      <c r="H126" s="40"/>
      <c r="I126" s="144"/>
      <c r="J126" s="40"/>
      <c r="K126" s="40"/>
      <c r="L126" s="44"/>
      <c r="M126" s="252"/>
      <c r="N126" s="253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195</v>
      </c>
      <c r="AU126" s="17" t="s">
        <v>88</v>
      </c>
    </row>
    <row r="127" spans="1:51" s="14" customFormat="1" ht="12">
      <c r="A127" s="14"/>
      <c r="B127" s="264"/>
      <c r="C127" s="265"/>
      <c r="D127" s="250" t="s">
        <v>139</v>
      </c>
      <c r="E127" s="265"/>
      <c r="F127" s="267" t="s">
        <v>556</v>
      </c>
      <c r="G127" s="265"/>
      <c r="H127" s="268">
        <v>1</v>
      </c>
      <c r="I127" s="269"/>
      <c r="J127" s="265"/>
      <c r="K127" s="265"/>
      <c r="L127" s="270"/>
      <c r="M127" s="271"/>
      <c r="N127" s="272"/>
      <c r="O127" s="272"/>
      <c r="P127" s="272"/>
      <c r="Q127" s="272"/>
      <c r="R127" s="272"/>
      <c r="S127" s="272"/>
      <c r="T127" s="273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74" t="s">
        <v>139</v>
      </c>
      <c r="AU127" s="274" t="s">
        <v>88</v>
      </c>
      <c r="AV127" s="14" t="s">
        <v>90</v>
      </c>
      <c r="AW127" s="14" t="s">
        <v>4</v>
      </c>
      <c r="AX127" s="14" t="s">
        <v>88</v>
      </c>
      <c r="AY127" s="274" t="s">
        <v>129</v>
      </c>
    </row>
    <row r="128" spans="1:63" s="12" customFormat="1" ht="25.9" customHeight="1">
      <c r="A128" s="12"/>
      <c r="B128" s="220"/>
      <c r="C128" s="221"/>
      <c r="D128" s="222" t="s">
        <v>79</v>
      </c>
      <c r="E128" s="223" t="s">
        <v>557</v>
      </c>
      <c r="F128" s="223" t="s">
        <v>558</v>
      </c>
      <c r="G128" s="221"/>
      <c r="H128" s="221"/>
      <c r="I128" s="224"/>
      <c r="J128" s="225">
        <f>BK128</f>
        <v>0</v>
      </c>
      <c r="K128" s="221"/>
      <c r="L128" s="226"/>
      <c r="M128" s="227"/>
      <c r="N128" s="228"/>
      <c r="O128" s="228"/>
      <c r="P128" s="229">
        <f>P129+P142</f>
        <v>0</v>
      </c>
      <c r="Q128" s="228"/>
      <c r="R128" s="229">
        <f>R129+R142</f>
        <v>0</v>
      </c>
      <c r="S128" s="228"/>
      <c r="T128" s="230">
        <f>T129+T142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31" t="s">
        <v>160</v>
      </c>
      <c r="AT128" s="232" t="s">
        <v>79</v>
      </c>
      <c r="AU128" s="232" t="s">
        <v>80</v>
      </c>
      <c r="AY128" s="231" t="s">
        <v>129</v>
      </c>
      <c r="BK128" s="233">
        <f>BK129+BK142</f>
        <v>0</v>
      </c>
    </row>
    <row r="129" spans="1:63" s="12" customFormat="1" ht="22.8" customHeight="1">
      <c r="A129" s="12"/>
      <c r="B129" s="220"/>
      <c r="C129" s="221"/>
      <c r="D129" s="222" t="s">
        <v>79</v>
      </c>
      <c r="E129" s="234" t="s">
        <v>559</v>
      </c>
      <c r="F129" s="234" t="s">
        <v>560</v>
      </c>
      <c r="G129" s="221"/>
      <c r="H129" s="221"/>
      <c r="I129" s="224"/>
      <c r="J129" s="235">
        <f>BK129</f>
        <v>0</v>
      </c>
      <c r="K129" s="221"/>
      <c r="L129" s="226"/>
      <c r="M129" s="227"/>
      <c r="N129" s="228"/>
      <c r="O129" s="228"/>
      <c r="P129" s="229">
        <f>SUM(P130:P141)</f>
        <v>0</v>
      </c>
      <c r="Q129" s="228"/>
      <c r="R129" s="229">
        <f>SUM(R130:R141)</f>
        <v>0</v>
      </c>
      <c r="S129" s="228"/>
      <c r="T129" s="230">
        <f>SUM(T130:T141)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31" t="s">
        <v>160</v>
      </c>
      <c r="AT129" s="232" t="s">
        <v>79</v>
      </c>
      <c r="AU129" s="232" t="s">
        <v>88</v>
      </c>
      <c r="AY129" s="231" t="s">
        <v>129</v>
      </c>
      <c r="BK129" s="233">
        <f>SUM(BK130:BK141)</f>
        <v>0</v>
      </c>
    </row>
    <row r="130" spans="1:65" s="2" customFormat="1" ht="16.5" customHeight="1">
      <c r="A130" s="38"/>
      <c r="B130" s="39"/>
      <c r="C130" s="236" t="s">
        <v>147</v>
      </c>
      <c r="D130" s="236" t="s">
        <v>131</v>
      </c>
      <c r="E130" s="237" t="s">
        <v>561</v>
      </c>
      <c r="F130" s="238" t="s">
        <v>562</v>
      </c>
      <c r="G130" s="239" t="s">
        <v>402</v>
      </c>
      <c r="H130" s="240">
        <v>1</v>
      </c>
      <c r="I130" s="241"/>
      <c r="J130" s="242">
        <f>ROUND(I130*H130,2)</f>
        <v>0</v>
      </c>
      <c r="K130" s="243"/>
      <c r="L130" s="44"/>
      <c r="M130" s="244" t="s">
        <v>1</v>
      </c>
      <c r="N130" s="245" t="s">
        <v>45</v>
      </c>
      <c r="O130" s="91"/>
      <c r="P130" s="246">
        <f>O130*H130</f>
        <v>0</v>
      </c>
      <c r="Q130" s="246">
        <v>0</v>
      </c>
      <c r="R130" s="246">
        <f>Q130*H130</f>
        <v>0</v>
      </c>
      <c r="S130" s="246">
        <v>0</v>
      </c>
      <c r="T130" s="24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8" t="s">
        <v>563</v>
      </c>
      <c r="AT130" s="248" t="s">
        <v>131</v>
      </c>
      <c r="AU130" s="248" t="s">
        <v>90</v>
      </c>
      <c r="AY130" s="17" t="s">
        <v>129</v>
      </c>
      <c r="BE130" s="249">
        <f>IF(N130="základní",J130,0)</f>
        <v>0</v>
      </c>
      <c r="BF130" s="249">
        <f>IF(N130="snížená",J130,0)</f>
        <v>0</v>
      </c>
      <c r="BG130" s="249">
        <f>IF(N130="zákl. přenesená",J130,0)</f>
        <v>0</v>
      </c>
      <c r="BH130" s="249">
        <f>IF(N130="sníž. přenesená",J130,0)</f>
        <v>0</v>
      </c>
      <c r="BI130" s="249">
        <f>IF(N130="nulová",J130,0)</f>
        <v>0</v>
      </c>
      <c r="BJ130" s="17" t="s">
        <v>88</v>
      </c>
      <c r="BK130" s="249">
        <f>ROUND(I130*H130,2)</f>
        <v>0</v>
      </c>
      <c r="BL130" s="17" t="s">
        <v>563</v>
      </c>
      <c r="BM130" s="248" t="s">
        <v>564</v>
      </c>
    </row>
    <row r="131" spans="1:47" s="2" customFormat="1" ht="12">
      <c r="A131" s="38"/>
      <c r="B131" s="39"/>
      <c r="C131" s="40"/>
      <c r="D131" s="250" t="s">
        <v>137</v>
      </c>
      <c r="E131" s="40"/>
      <c r="F131" s="251" t="s">
        <v>565</v>
      </c>
      <c r="G131" s="40"/>
      <c r="H131" s="40"/>
      <c r="I131" s="144"/>
      <c r="J131" s="40"/>
      <c r="K131" s="40"/>
      <c r="L131" s="44"/>
      <c r="M131" s="252"/>
      <c r="N131" s="253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137</v>
      </c>
      <c r="AU131" s="17" t="s">
        <v>90</v>
      </c>
    </row>
    <row r="132" spans="1:65" s="2" customFormat="1" ht="16.5" customHeight="1">
      <c r="A132" s="38"/>
      <c r="B132" s="39"/>
      <c r="C132" s="236" t="s">
        <v>135</v>
      </c>
      <c r="D132" s="236" t="s">
        <v>131</v>
      </c>
      <c r="E132" s="237" t="s">
        <v>566</v>
      </c>
      <c r="F132" s="238" t="s">
        <v>567</v>
      </c>
      <c r="G132" s="239" t="s">
        <v>402</v>
      </c>
      <c r="H132" s="240">
        <v>1</v>
      </c>
      <c r="I132" s="241"/>
      <c r="J132" s="242">
        <f>ROUND(I132*H132,2)</f>
        <v>0</v>
      </c>
      <c r="K132" s="243"/>
      <c r="L132" s="44"/>
      <c r="M132" s="244" t="s">
        <v>1</v>
      </c>
      <c r="N132" s="245" t="s">
        <v>45</v>
      </c>
      <c r="O132" s="91"/>
      <c r="P132" s="246">
        <f>O132*H132</f>
        <v>0</v>
      </c>
      <c r="Q132" s="246">
        <v>0</v>
      </c>
      <c r="R132" s="246">
        <f>Q132*H132</f>
        <v>0</v>
      </c>
      <c r="S132" s="246">
        <v>0</v>
      </c>
      <c r="T132" s="24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8" t="s">
        <v>135</v>
      </c>
      <c r="AT132" s="248" t="s">
        <v>131</v>
      </c>
      <c r="AU132" s="248" t="s">
        <v>90</v>
      </c>
      <c r="AY132" s="17" t="s">
        <v>129</v>
      </c>
      <c r="BE132" s="249">
        <f>IF(N132="základní",J132,0)</f>
        <v>0</v>
      </c>
      <c r="BF132" s="249">
        <f>IF(N132="snížená",J132,0)</f>
        <v>0</v>
      </c>
      <c r="BG132" s="249">
        <f>IF(N132="zákl. přenesená",J132,0)</f>
        <v>0</v>
      </c>
      <c r="BH132" s="249">
        <f>IF(N132="sníž. přenesená",J132,0)</f>
        <v>0</v>
      </c>
      <c r="BI132" s="249">
        <f>IF(N132="nulová",J132,0)</f>
        <v>0</v>
      </c>
      <c r="BJ132" s="17" t="s">
        <v>88</v>
      </c>
      <c r="BK132" s="249">
        <f>ROUND(I132*H132,2)</f>
        <v>0</v>
      </c>
      <c r="BL132" s="17" t="s">
        <v>135</v>
      </c>
      <c r="BM132" s="248" t="s">
        <v>568</v>
      </c>
    </row>
    <row r="133" spans="1:47" s="2" customFormat="1" ht="12">
      <c r="A133" s="38"/>
      <c r="B133" s="39"/>
      <c r="C133" s="40"/>
      <c r="D133" s="250" t="s">
        <v>137</v>
      </c>
      <c r="E133" s="40"/>
      <c r="F133" s="251" t="s">
        <v>567</v>
      </c>
      <c r="G133" s="40"/>
      <c r="H133" s="40"/>
      <c r="I133" s="144"/>
      <c r="J133" s="40"/>
      <c r="K133" s="40"/>
      <c r="L133" s="44"/>
      <c r="M133" s="252"/>
      <c r="N133" s="253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137</v>
      </c>
      <c r="AU133" s="17" t="s">
        <v>90</v>
      </c>
    </row>
    <row r="134" spans="1:65" s="2" customFormat="1" ht="24" customHeight="1">
      <c r="A134" s="38"/>
      <c r="B134" s="39"/>
      <c r="C134" s="236" t="s">
        <v>160</v>
      </c>
      <c r="D134" s="236" t="s">
        <v>131</v>
      </c>
      <c r="E134" s="237" t="s">
        <v>569</v>
      </c>
      <c r="F134" s="238" t="s">
        <v>570</v>
      </c>
      <c r="G134" s="239" t="s">
        <v>402</v>
      </c>
      <c r="H134" s="240">
        <v>1</v>
      </c>
      <c r="I134" s="241"/>
      <c r="J134" s="242">
        <f>ROUND(I134*H134,2)</f>
        <v>0</v>
      </c>
      <c r="K134" s="243"/>
      <c r="L134" s="44"/>
      <c r="M134" s="244" t="s">
        <v>1</v>
      </c>
      <c r="N134" s="245" t="s">
        <v>45</v>
      </c>
      <c r="O134" s="91"/>
      <c r="P134" s="246">
        <f>O134*H134</f>
        <v>0</v>
      </c>
      <c r="Q134" s="246">
        <v>0</v>
      </c>
      <c r="R134" s="246">
        <f>Q134*H134</f>
        <v>0</v>
      </c>
      <c r="S134" s="246">
        <v>0</v>
      </c>
      <c r="T134" s="24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8" t="s">
        <v>135</v>
      </c>
      <c r="AT134" s="248" t="s">
        <v>131</v>
      </c>
      <c r="AU134" s="248" t="s">
        <v>90</v>
      </c>
      <c r="AY134" s="17" t="s">
        <v>129</v>
      </c>
      <c r="BE134" s="249">
        <f>IF(N134="základní",J134,0)</f>
        <v>0</v>
      </c>
      <c r="BF134" s="249">
        <f>IF(N134="snížená",J134,0)</f>
        <v>0</v>
      </c>
      <c r="BG134" s="249">
        <f>IF(N134="zákl. přenesená",J134,0)</f>
        <v>0</v>
      </c>
      <c r="BH134" s="249">
        <f>IF(N134="sníž. přenesená",J134,0)</f>
        <v>0</v>
      </c>
      <c r="BI134" s="249">
        <f>IF(N134="nulová",J134,0)</f>
        <v>0</v>
      </c>
      <c r="BJ134" s="17" t="s">
        <v>88</v>
      </c>
      <c r="BK134" s="249">
        <f>ROUND(I134*H134,2)</f>
        <v>0</v>
      </c>
      <c r="BL134" s="17" t="s">
        <v>135</v>
      </c>
      <c r="BM134" s="248" t="s">
        <v>571</v>
      </c>
    </row>
    <row r="135" spans="1:47" s="2" customFormat="1" ht="12">
      <c r="A135" s="38"/>
      <c r="B135" s="39"/>
      <c r="C135" s="40"/>
      <c r="D135" s="250" t="s">
        <v>137</v>
      </c>
      <c r="E135" s="40"/>
      <c r="F135" s="251" t="s">
        <v>572</v>
      </c>
      <c r="G135" s="40"/>
      <c r="H135" s="40"/>
      <c r="I135" s="144"/>
      <c r="J135" s="40"/>
      <c r="K135" s="40"/>
      <c r="L135" s="44"/>
      <c r="M135" s="252"/>
      <c r="N135" s="253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137</v>
      </c>
      <c r="AU135" s="17" t="s">
        <v>90</v>
      </c>
    </row>
    <row r="136" spans="1:65" s="2" customFormat="1" ht="36" customHeight="1">
      <c r="A136" s="38"/>
      <c r="B136" s="39"/>
      <c r="C136" s="236" t="s">
        <v>167</v>
      </c>
      <c r="D136" s="236" t="s">
        <v>131</v>
      </c>
      <c r="E136" s="237" t="s">
        <v>573</v>
      </c>
      <c r="F136" s="238" t="s">
        <v>574</v>
      </c>
      <c r="G136" s="239" t="s">
        <v>402</v>
      </c>
      <c r="H136" s="240">
        <v>1</v>
      </c>
      <c r="I136" s="241"/>
      <c r="J136" s="242">
        <f>ROUND(I136*H136,2)</f>
        <v>0</v>
      </c>
      <c r="K136" s="243"/>
      <c r="L136" s="44"/>
      <c r="M136" s="244" t="s">
        <v>1</v>
      </c>
      <c r="N136" s="245" t="s">
        <v>45</v>
      </c>
      <c r="O136" s="91"/>
      <c r="P136" s="246">
        <f>O136*H136</f>
        <v>0</v>
      </c>
      <c r="Q136" s="246">
        <v>0</v>
      </c>
      <c r="R136" s="246">
        <f>Q136*H136</f>
        <v>0</v>
      </c>
      <c r="S136" s="246">
        <v>0</v>
      </c>
      <c r="T136" s="24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8" t="s">
        <v>135</v>
      </c>
      <c r="AT136" s="248" t="s">
        <v>131</v>
      </c>
      <c r="AU136" s="248" t="s">
        <v>90</v>
      </c>
      <c r="AY136" s="17" t="s">
        <v>129</v>
      </c>
      <c r="BE136" s="249">
        <f>IF(N136="základní",J136,0)</f>
        <v>0</v>
      </c>
      <c r="BF136" s="249">
        <f>IF(N136="snížená",J136,0)</f>
        <v>0</v>
      </c>
      <c r="BG136" s="249">
        <f>IF(N136="zákl. přenesená",J136,0)</f>
        <v>0</v>
      </c>
      <c r="BH136" s="249">
        <f>IF(N136="sníž. přenesená",J136,0)</f>
        <v>0</v>
      </c>
      <c r="BI136" s="249">
        <f>IF(N136="nulová",J136,0)</f>
        <v>0</v>
      </c>
      <c r="BJ136" s="17" t="s">
        <v>88</v>
      </c>
      <c r="BK136" s="249">
        <f>ROUND(I136*H136,2)</f>
        <v>0</v>
      </c>
      <c r="BL136" s="17" t="s">
        <v>135</v>
      </c>
      <c r="BM136" s="248" t="s">
        <v>575</v>
      </c>
    </row>
    <row r="137" spans="1:47" s="2" customFormat="1" ht="12">
      <c r="A137" s="38"/>
      <c r="B137" s="39"/>
      <c r="C137" s="40"/>
      <c r="D137" s="250" t="s">
        <v>137</v>
      </c>
      <c r="E137" s="40"/>
      <c r="F137" s="251" t="s">
        <v>576</v>
      </c>
      <c r="G137" s="40"/>
      <c r="H137" s="40"/>
      <c r="I137" s="144"/>
      <c r="J137" s="40"/>
      <c r="K137" s="40"/>
      <c r="L137" s="44"/>
      <c r="M137" s="252"/>
      <c r="N137" s="253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137</v>
      </c>
      <c r="AU137" s="17" t="s">
        <v>90</v>
      </c>
    </row>
    <row r="138" spans="1:51" s="14" customFormat="1" ht="12">
      <c r="A138" s="14"/>
      <c r="B138" s="264"/>
      <c r="C138" s="265"/>
      <c r="D138" s="250" t="s">
        <v>139</v>
      </c>
      <c r="E138" s="265"/>
      <c r="F138" s="267" t="s">
        <v>556</v>
      </c>
      <c r="G138" s="265"/>
      <c r="H138" s="268">
        <v>1</v>
      </c>
      <c r="I138" s="269"/>
      <c r="J138" s="265"/>
      <c r="K138" s="265"/>
      <c r="L138" s="270"/>
      <c r="M138" s="271"/>
      <c r="N138" s="272"/>
      <c r="O138" s="272"/>
      <c r="P138" s="272"/>
      <c r="Q138" s="272"/>
      <c r="R138" s="272"/>
      <c r="S138" s="272"/>
      <c r="T138" s="27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74" t="s">
        <v>139</v>
      </c>
      <c r="AU138" s="274" t="s">
        <v>90</v>
      </c>
      <c r="AV138" s="14" t="s">
        <v>90</v>
      </c>
      <c r="AW138" s="14" t="s">
        <v>4</v>
      </c>
      <c r="AX138" s="14" t="s">
        <v>88</v>
      </c>
      <c r="AY138" s="274" t="s">
        <v>129</v>
      </c>
    </row>
    <row r="139" spans="1:65" s="2" customFormat="1" ht="48" customHeight="1">
      <c r="A139" s="38"/>
      <c r="B139" s="39"/>
      <c r="C139" s="236" t="s">
        <v>177</v>
      </c>
      <c r="D139" s="236" t="s">
        <v>131</v>
      </c>
      <c r="E139" s="237" t="s">
        <v>577</v>
      </c>
      <c r="F139" s="238" t="s">
        <v>578</v>
      </c>
      <c r="G139" s="239" t="s">
        <v>402</v>
      </c>
      <c r="H139" s="240">
        <v>1</v>
      </c>
      <c r="I139" s="241"/>
      <c r="J139" s="242">
        <f>ROUND(I139*H139,2)</f>
        <v>0</v>
      </c>
      <c r="K139" s="243"/>
      <c r="L139" s="44"/>
      <c r="M139" s="244" t="s">
        <v>1</v>
      </c>
      <c r="N139" s="245" t="s">
        <v>45</v>
      </c>
      <c r="O139" s="91"/>
      <c r="P139" s="246">
        <f>O139*H139</f>
        <v>0</v>
      </c>
      <c r="Q139" s="246">
        <v>0</v>
      </c>
      <c r="R139" s="246">
        <f>Q139*H139</f>
        <v>0</v>
      </c>
      <c r="S139" s="246">
        <v>0</v>
      </c>
      <c r="T139" s="24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8" t="s">
        <v>135</v>
      </c>
      <c r="AT139" s="248" t="s">
        <v>131</v>
      </c>
      <c r="AU139" s="248" t="s">
        <v>90</v>
      </c>
      <c r="AY139" s="17" t="s">
        <v>129</v>
      </c>
      <c r="BE139" s="249">
        <f>IF(N139="základní",J139,0)</f>
        <v>0</v>
      </c>
      <c r="BF139" s="249">
        <f>IF(N139="snížená",J139,0)</f>
        <v>0</v>
      </c>
      <c r="BG139" s="249">
        <f>IF(N139="zákl. přenesená",J139,0)</f>
        <v>0</v>
      </c>
      <c r="BH139" s="249">
        <f>IF(N139="sníž. přenesená",J139,0)</f>
        <v>0</v>
      </c>
      <c r="BI139" s="249">
        <f>IF(N139="nulová",J139,0)</f>
        <v>0</v>
      </c>
      <c r="BJ139" s="17" t="s">
        <v>88</v>
      </c>
      <c r="BK139" s="249">
        <f>ROUND(I139*H139,2)</f>
        <v>0</v>
      </c>
      <c r="BL139" s="17" t="s">
        <v>135</v>
      </c>
      <c r="BM139" s="248" t="s">
        <v>579</v>
      </c>
    </row>
    <row r="140" spans="1:47" s="2" customFormat="1" ht="12">
      <c r="A140" s="38"/>
      <c r="B140" s="39"/>
      <c r="C140" s="40"/>
      <c r="D140" s="250" t="s">
        <v>137</v>
      </c>
      <c r="E140" s="40"/>
      <c r="F140" s="251" t="s">
        <v>580</v>
      </c>
      <c r="G140" s="40"/>
      <c r="H140" s="40"/>
      <c r="I140" s="144"/>
      <c r="J140" s="40"/>
      <c r="K140" s="40"/>
      <c r="L140" s="44"/>
      <c r="M140" s="252"/>
      <c r="N140" s="253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137</v>
      </c>
      <c r="AU140" s="17" t="s">
        <v>90</v>
      </c>
    </row>
    <row r="141" spans="1:47" s="2" customFormat="1" ht="12">
      <c r="A141" s="38"/>
      <c r="B141" s="39"/>
      <c r="C141" s="40"/>
      <c r="D141" s="250" t="s">
        <v>195</v>
      </c>
      <c r="E141" s="40"/>
      <c r="F141" s="297" t="s">
        <v>581</v>
      </c>
      <c r="G141" s="40"/>
      <c r="H141" s="40"/>
      <c r="I141" s="144"/>
      <c r="J141" s="40"/>
      <c r="K141" s="40"/>
      <c r="L141" s="44"/>
      <c r="M141" s="252"/>
      <c r="N141" s="253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195</v>
      </c>
      <c r="AU141" s="17" t="s">
        <v>90</v>
      </c>
    </row>
    <row r="142" spans="1:63" s="12" customFormat="1" ht="22.8" customHeight="1">
      <c r="A142" s="12"/>
      <c r="B142" s="220"/>
      <c r="C142" s="221"/>
      <c r="D142" s="222" t="s">
        <v>79</v>
      </c>
      <c r="E142" s="234" t="s">
        <v>582</v>
      </c>
      <c r="F142" s="234" t="s">
        <v>583</v>
      </c>
      <c r="G142" s="221"/>
      <c r="H142" s="221"/>
      <c r="I142" s="224"/>
      <c r="J142" s="235">
        <f>BK142</f>
        <v>0</v>
      </c>
      <c r="K142" s="221"/>
      <c r="L142" s="226"/>
      <c r="M142" s="227"/>
      <c r="N142" s="228"/>
      <c r="O142" s="228"/>
      <c r="P142" s="229">
        <f>SUM(P143:P149)</f>
        <v>0</v>
      </c>
      <c r="Q142" s="228"/>
      <c r="R142" s="229">
        <f>SUM(R143:R149)</f>
        <v>0</v>
      </c>
      <c r="S142" s="228"/>
      <c r="T142" s="230">
        <f>SUM(T143:T149)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31" t="s">
        <v>160</v>
      </c>
      <c r="AT142" s="232" t="s">
        <v>79</v>
      </c>
      <c r="AU142" s="232" t="s">
        <v>88</v>
      </c>
      <c r="AY142" s="231" t="s">
        <v>129</v>
      </c>
      <c r="BK142" s="233">
        <f>SUM(BK143:BK149)</f>
        <v>0</v>
      </c>
    </row>
    <row r="143" spans="1:65" s="2" customFormat="1" ht="24" customHeight="1">
      <c r="A143" s="38"/>
      <c r="B143" s="39"/>
      <c r="C143" s="236" t="s">
        <v>172</v>
      </c>
      <c r="D143" s="236" t="s">
        <v>131</v>
      </c>
      <c r="E143" s="237" t="s">
        <v>584</v>
      </c>
      <c r="F143" s="238" t="s">
        <v>585</v>
      </c>
      <c r="G143" s="239" t="s">
        <v>402</v>
      </c>
      <c r="H143" s="240">
        <v>1</v>
      </c>
      <c r="I143" s="241"/>
      <c r="J143" s="242">
        <f>ROUND(I143*H143,2)</f>
        <v>0</v>
      </c>
      <c r="K143" s="243"/>
      <c r="L143" s="44"/>
      <c r="M143" s="244" t="s">
        <v>1</v>
      </c>
      <c r="N143" s="245" t="s">
        <v>45</v>
      </c>
      <c r="O143" s="91"/>
      <c r="P143" s="246">
        <f>O143*H143</f>
        <v>0</v>
      </c>
      <c r="Q143" s="246">
        <v>0</v>
      </c>
      <c r="R143" s="246">
        <f>Q143*H143</f>
        <v>0</v>
      </c>
      <c r="S143" s="246">
        <v>0</v>
      </c>
      <c r="T143" s="24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8" t="s">
        <v>135</v>
      </c>
      <c r="AT143" s="248" t="s">
        <v>131</v>
      </c>
      <c r="AU143" s="248" t="s">
        <v>90</v>
      </c>
      <c r="AY143" s="17" t="s">
        <v>129</v>
      </c>
      <c r="BE143" s="249">
        <f>IF(N143="základní",J143,0)</f>
        <v>0</v>
      </c>
      <c r="BF143" s="249">
        <f>IF(N143="snížená",J143,0)</f>
        <v>0</v>
      </c>
      <c r="BG143" s="249">
        <f>IF(N143="zákl. přenesená",J143,0)</f>
        <v>0</v>
      </c>
      <c r="BH143" s="249">
        <f>IF(N143="sníž. přenesená",J143,0)</f>
        <v>0</v>
      </c>
      <c r="BI143" s="249">
        <f>IF(N143="nulová",J143,0)</f>
        <v>0</v>
      </c>
      <c r="BJ143" s="17" t="s">
        <v>88</v>
      </c>
      <c r="BK143" s="249">
        <f>ROUND(I143*H143,2)</f>
        <v>0</v>
      </c>
      <c r="BL143" s="17" t="s">
        <v>135</v>
      </c>
      <c r="BM143" s="248" t="s">
        <v>586</v>
      </c>
    </row>
    <row r="144" spans="1:47" s="2" customFormat="1" ht="12">
      <c r="A144" s="38"/>
      <c r="B144" s="39"/>
      <c r="C144" s="40"/>
      <c r="D144" s="250" t="s">
        <v>137</v>
      </c>
      <c r="E144" s="40"/>
      <c r="F144" s="251" t="s">
        <v>587</v>
      </c>
      <c r="G144" s="40"/>
      <c r="H144" s="40"/>
      <c r="I144" s="144"/>
      <c r="J144" s="40"/>
      <c r="K144" s="40"/>
      <c r="L144" s="44"/>
      <c r="M144" s="252"/>
      <c r="N144" s="253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137</v>
      </c>
      <c r="AU144" s="17" t="s">
        <v>90</v>
      </c>
    </row>
    <row r="145" spans="1:51" s="14" customFormat="1" ht="12">
      <c r="A145" s="14"/>
      <c r="B145" s="264"/>
      <c r="C145" s="265"/>
      <c r="D145" s="250" t="s">
        <v>139</v>
      </c>
      <c r="E145" s="265"/>
      <c r="F145" s="267" t="s">
        <v>556</v>
      </c>
      <c r="G145" s="265"/>
      <c r="H145" s="268">
        <v>1</v>
      </c>
      <c r="I145" s="269"/>
      <c r="J145" s="265"/>
      <c r="K145" s="265"/>
      <c r="L145" s="270"/>
      <c r="M145" s="271"/>
      <c r="N145" s="272"/>
      <c r="O145" s="272"/>
      <c r="P145" s="272"/>
      <c r="Q145" s="272"/>
      <c r="R145" s="272"/>
      <c r="S145" s="272"/>
      <c r="T145" s="27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74" t="s">
        <v>139</v>
      </c>
      <c r="AU145" s="274" t="s">
        <v>90</v>
      </c>
      <c r="AV145" s="14" t="s">
        <v>90</v>
      </c>
      <c r="AW145" s="14" t="s">
        <v>4</v>
      </c>
      <c r="AX145" s="14" t="s">
        <v>88</v>
      </c>
      <c r="AY145" s="274" t="s">
        <v>129</v>
      </c>
    </row>
    <row r="146" spans="1:65" s="2" customFormat="1" ht="36" customHeight="1">
      <c r="A146" s="38"/>
      <c r="B146" s="39"/>
      <c r="C146" s="236" t="s">
        <v>191</v>
      </c>
      <c r="D146" s="236" t="s">
        <v>131</v>
      </c>
      <c r="E146" s="237" t="s">
        <v>588</v>
      </c>
      <c r="F146" s="238" t="s">
        <v>589</v>
      </c>
      <c r="G146" s="239" t="s">
        <v>402</v>
      </c>
      <c r="H146" s="240">
        <v>1</v>
      </c>
      <c r="I146" s="241"/>
      <c r="J146" s="242">
        <f>ROUND(I146*H146,2)</f>
        <v>0</v>
      </c>
      <c r="K146" s="243"/>
      <c r="L146" s="44"/>
      <c r="M146" s="244" t="s">
        <v>1</v>
      </c>
      <c r="N146" s="245" t="s">
        <v>45</v>
      </c>
      <c r="O146" s="91"/>
      <c r="P146" s="246">
        <f>O146*H146</f>
        <v>0</v>
      </c>
      <c r="Q146" s="246">
        <v>0</v>
      </c>
      <c r="R146" s="246">
        <f>Q146*H146</f>
        <v>0</v>
      </c>
      <c r="S146" s="246">
        <v>0</v>
      </c>
      <c r="T146" s="24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8" t="s">
        <v>201</v>
      </c>
      <c r="AT146" s="248" t="s">
        <v>131</v>
      </c>
      <c r="AU146" s="248" t="s">
        <v>90</v>
      </c>
      <c r="AY146" s="17" t="s">
        <v>129</v>
      </c>
      <c r="BE146" s="249">
        <f>IF(N146="základní",J146,0)</f>
        <v>0</v>
      </c>
      <c r="BF146" s="249">
        <f>IF(N146="snížená",J146,0)</f>
        <v>0</v>
      </c>
      <c r="BG146" s="249">
        <f>IF(N146="zákl. přenesená",J146,0)</f>
        <v>0</v>
      </c>
      <c r="BH146" s="249">
        <f>IF(N146="sníž. přenesená",J146,0)</f>
        <v>0</v>
      </c>
      <c r="BI146" s="249">
        <f>IF(N146="nulová",J146,0)</f>
        <v>0</v>
      </c>
      <c r="BJ146" s="17" t="s">
        <v>88</v>
      </c>
      <c r="BK146" s="249">
        <f>ROUND(I146*H146,2)</f>
        <v>0</v>
      </c>
      <c r="BL146" s="17" t="s">
        <v>201</v>
      </c>
      <c r="BM146" s="248" t="s">
        <v>590</v>
      </c>
    </row>
    <row r="147" spans="1:51" s="14" customFormat="1" ht="12">
      <c r="A147" s="14"/>
      <c r="B147" s="264"/>
      <c r="C147" s="265"/>
      <c r="D147" s="250" t="s">
        <v>139</v>
      </c>
      <c r="E147" s="265"/>
      <c r="F147" s="267" t="s">
        <v>556</v>
      </c>
      <c r="G147" s="265"/>
      <c r="H147" s="268">
        <v>1</v>
      </c>
      <c r="I147" s="269"/>
      <c r="J147" s="265"/>
      <c r="K147" s="265"/>
      <c r="L147" s="270"/>
      <c r="M147" s="271"/>
      <c r="N147" s="272"/>
      <c r="O147" s="272"/>
      <c r="P147" s="272"/>
      <c r="Q147" s="272"/>
      <c r="R147" s="272"/>
      <c r="S147" s="272"/>
      <c r="T147" s="27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74" t="s">
        <v>139</v>
      </c>
      <c r="AU147" s="274" t="s">
        <v>90</v>
      </c>
      <c r="AV147" s="14" t="s">
        <v>90</v>
      </c>
      <c r="AW147" s="14" t="s">
        <v>4</v>
      </c>
      <c r="AX147" s="14" t="s">
        <v>88</v>
      </c>
      <c r="AY147" s="274" t="s">
        <v>129</v>
      </c>
    </row>
    <row r="148" spans="1:65" s="2" customFormat="1" ht="16.5" customHeight="1">
      <c r="A148" s="38"/>
      <c r="B148" s="39"/>
      <c r="C148" s="236" t="s">
        <v>198</v>
      </c>
      <c r="D148" s="236" t="s">
        <v>131</v>
      </c>
      <c r="E148" s="237" t="s">
        <v>591</v>
      </c>
      <c r="F148" s="238" t="s">
        <v>592</v>
      </c>
      <c r="G148" s="239" t="s">
        <v>402</v>
      </c>
      <c r="H148" s="240">
        <v>1</v>
      </c>
      <c r="I148" s="241"/>
      <c r="J148" s="242">
        <f>ROUND(I148*H148,2)</f>
        <v>0</v>
      </c>
      <c r="K148" s="243"/>
      <c r="L148" s="44"/>
      <c r="M148" s="244" t="s">
        <v>1</v>
      </c>
      <c r="N148" s="245" t="s">
        <v>45</v>
      </c>
      <c r="O148" s="91"/>
      <c r="P148" s="246">
        <f>O148*H148</f>
        <v>0</v>
      </c>
      <c r="Q148" s="246">
        <v>0</v>
      </c>
      <c r="R148" s="246">
        <f>Q148*H148</f>
        <v>0</v>
      </c>
      <c r="S148" s="246">
        <v>0</v>
      </c>
      <c r="T148" s="24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8" t="s">
        <v>201</v>
      </c>
      <c r="AT148" s="248" t="s">
        <v>131</v>
      </c>
      <c r="AU148" s="248" t="s">
        <v>90</v>
      </c>
      <c r="AY148" s="17" t="s">
        <v>129</v>
      </c>
      <c r="BE148" s="249">
        <f>IF(N148="základní",J148,0)</f>
        <v>0</v>
      </c>
      <c r="BF148" s="249">
        <f>IF(N148="snížená",J148,0)</f>
        <v>0</v>
      </c>
      <c r="BG148" s="249">
        <f>IF(N148="zákl. přenesená",J148,0)</f>
        <v>0</v>
      </c>
      <c r="BH148" s="249">
        <f>IF(N148="sníž. přenesená",J148,0)</f>
        <v>0</v>
      </c>
      <c r="BI148" s="249">
        <f>IF(N148="nulová",J148,0)</f>
        <v>0</v>
      </c>
      <c r="BJ148" s="17" t="s">
        <v>88</v>
      </c>
      <c r="BK148" s="249">
        <f>ROUND(I148*H148,2)</f>
        <v>0</v>
      </c>
      <c r="BL148" s="17" t="s">
        <v>201</v>
      </c>
      <c r="BM148" s="248" t="s">
        <v>593</v>
      </c>
    </row>
    <row r="149" spans="1:47" s="2" customFormat="1" ht="12">
      <c r="A149" s="38"/>
      <c r="B149" s="39"/>
      <c r="C149" s="40"/>
      <c r="D149" s="250" t="s">
        <v>137</v>
      </c>
      <c r="E149" s="40"/>
      <c r="F149" s="251" t="s">
        <v>592</v>
      </c>
      <c r="G149" s="40"/>
      <c r="H149" s="40"/>
      <c r="I149" s="144"/>
      <c r="J149" s="40"/>
      <c r="K149" s="40"/>
      <c r="L149" s="44"/>
      <c r="M149" s="301"/>
      <c r="N149" s="302"/>
      <c r="O149" s="303"/>
      <c r="P149" s="303"/>
      <c r="Q149" s="303"/>
      <c r="R149" s="303"/>
      <c r="S149" s="303"/>
      <c r="T149" s="304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137</v>
      </c>
      <c r="AU149" s="17" t="s">
        <v>90</v>
      </c>
    </row>
    <row r="150" spans="1:31" s="2" customFormat="1" ht="6.95" customHeight="1">
      <c r="A150" s="38"/>
      <c r="B150" s="66"/>
      <c r="C150" s="67"/>
      <c r="D150" s="67"/>
      <c r="E150" s="67"/>
      <c r="F150" s="67"/>
      <c r="G150" s="67"/>
      <c r="H150" s="67"/>
      <c r="I150" s="183"/>
      <c r="J150" s="67"/>
      <c r="K150" s="67"/>
      <c r="L150" s="44"/>
      <c r="M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</row>
  </sheetData>
  <sheetProtection password="CC35" sheet="1" objects="1" scenarios="1" formatColumns="0" formatRows="0" autoFilter="0"/>
  <autoFilter ref="C119:K149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DESKTOP-HEUJ49B\Hosnedl</dc:creator>
  <cp:keywords/>
  <dc:description/>
  <cp:lastModifiedBy>DESKTOP-HEUJ49B\Hosnedl</cp:lastModifiedBy>
  <dcterms:created xsi:type="dcterms:W3CDTF">2020-02-24T15:01:32Z</dcterms:created>
  <dcterms:modified xsi:type="dcterms:W3CDTF">2020-02-24T15:01:38Z</dcterms:modified>
  <cp:category/>
  <cp:version/>
  <cp:contentType/>
  <cp:contentStatus/>
</cp:coreProperties>
</file>