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01.1 - VEDLEJŠÍ A OST..." sheetId="2" r:id="rId2"/>
    <sheet name="SO 001.2 - VEDLEJŠÍ A OST..." sheetId="3" r:id="rId3"/>
    <sheet name="SO 101.1 - CHODNÍKY - ZPŮ..." sheetId="4" r:id="rId4"/>
    <sheet name="SO 101.2 - CHODNÍKY - NEZ..." sheetId="5" r:id="rId5"/>
    <sheet name="SO 401 - VEŘEJNÉ OSVĚTLEN..." sheetId="6" r:id="rId6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001.1 - VEDLEJŠÍ A OST...'!$C$80:$K$93</definedName>
    <definedName name="_xlnm.Print_Area" localSheetId="1">'SO 001.1 - VEDLEJŠÍ A OST...'!$C$4:$J$39,'SO 001.1 - VEDLEJŠÍ A OST...'!$C$45:$J$62,'SO 001.1 - VEDLEJŠÍ A OST...'!$C$68:$K$93</definedName>
    <definedName name="_xlnm.Print_Titles" localSheetId="1">'SO 001.1 - VEDLEJŠÍ A OST...'!$80:$80</definedName>
    <definedName name="_xlnm._FilterDatabase" localSheetId="2" hidden="1">'SO 001.2 - VEDLEJŠÍ A OST...'!$C$81:$K$93</definedName>
    <definedName name="_xlnm.Print_Area" localSheetId="2">'SO 001.2 - VEDLEJŠÍ A OST...'!$C$4:$J$39,'SO 001.2 - VEDLEJŠÍ A OST...'!$C$45:$J$63,'SO 001.2 - VEDLEJŠÍ A OST...'!$C$69:$K$93</definedName>
    <definedName name="_xlnm.Print_Titles" localSheetId="2">'SO 001.2 - VEDLEJŠÍ A OST...'!$81:$81</definedName>
    <definedName name="_xlnm._FilterDatabase" localSheetId="3" hidden="1">'SO 101.1 - CHODNÍKY - ZPŮ...'!$C$89:$K$503</definedName>
    <definedName name="_xlnm.Print_Area" localSheetId="3">'SO 101.1 - CHODNÍKY - ZPŮ...'!$C$4:$J$39,'SO 101.1 - CHODNÍKY - ZPŮ...'!$C$45:$J$71,'SO 101.1 - CHODNÍKY - ZPŮ...'!$C$77:$K$503</definedName>
    <definedName name="_xlnm.Print_Titles" localSheetId="3">'SO 101.1 - CHODNÍKY - ZPŮ...'!$89:$89</definedName>
    <definedName name="_xlnm._FilterDatabase" localSheetId="4" hidden="1">'SO 101.2 - CHODNÍKY - NEZ...'!$C$86:$K$315</definedName>
    <definedName name="_xlnm.Print_Area" localSheetId="4">'SO 101.2 - CHODNÍKY - NEZ...'!$C$4:$J$39,'SO 101.2 - CHODNÍKY - NEZ...'!$C$45:$J$68,'SO 101.2 - CHODNÍKY - NEZ...'!$C$74:$K$315</definedName>
    <definedName name="_xlnm.Print_Titles" localSheetId="4">'SO 101.2 - CHODNÍKY - NEZ...'!$86:$86</definedName>
    <definedName name="_xlnm._FilterDatabase" localSheetId="5" hidden="1">'SO 401 - VEŘEJNÉ OSVĚTLEN...'!$C$82:$K$263</definedName>
    <definedName name="_xlnm.Print_Area" localSheetId="5">'SO 401 - VEŘEJNÉ OSVĚTLEN...'!$C$4:$J$39,'SO 401 - VEŘEJNÉ OSVĚTLEN...'!$C$45:$J$64,'SO 401 - VEŘEJNÉ OSVĚTLEN...'!$C$70:$K$263</definedName>
    <definedName name="_xlnm.Print_Titles" localSheetId="5">'SO 401 - VEŘEJNÉ OSVĚTLEN...'!$82:$82</definedName>
  </definedNames>
  <calcPr/>
</workbook>
</file>

<file path=xl/calcChain.xml><?xml version="1.0" encoding="utf-8"?>
<calcChain xmlns="http://schemas.openxmlformats.org/spreadsheetml/2006/main">
  <c i="6" r="J37"/>
  <c r="J36"/>
  <c i="1" r="AY59"/>
  <c i="6" r="J35"/>
  <c i="1" r="AX59"/>
  <c i="6"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R256"/>
  <c r="P256"/>
  <c r="BK256"/>
  <c r="J256"/>
  <c r="BE256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T249"/>
  <c r="R250"/>
  <c r="R249"/>
  <c r="P250"/>
  <c r="P249"/>
  <c r="BK250"/>
  <c r="BK249"/>
  <c r="J249"/>
  <c r="J250"/>
  <c r="BE250"/>
  <c r="J63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41"/>
  <c r="BH241"/>
  <c r="BG241"/>
  <c r="BF241"/>
  <c r="T241"/>
  <c r="R241"/>
  <c r="P241"/>
  <c r="BK241"/>
  <c r="J241"/>
  <c r="BE241"/>
  <c r="BI239"/>
  <c r="BH239"/>
  <c r="BG239"/>
  <c r="BF239"/>
  <c r="T239"/>
  <c r="R239"/>
  <c r="P239"/>
  <c r="BK239"/>
  <c r="J239"/>
  <c r="BE239"/>
  <c r="BI237"/>
  <c r="BH237"/>
  <c r="BG237"/>
  <c r="BF237"/>
  <c r="T237"/>
  <c r="R237"/>
  <c r="P237"/>
  <c r="BK237"/>
  <c r="J237"/>
  <c r="BE237"/>
  <c r="BI235"/>
  <c r="BH235"/>
  <c r="BG235"/>
  <c r="BF235"/>
  <c r="T235"/>
  <c r="R235"/>
  <c r="P235"/>
  <c r="BK235"/>
  <c r="J235"/>
  <c r="BE235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T218"/>
  <c r="R219"/>
  <c r="R218"/>
  <c r="P219"/>
  <c r="P218"/>
  <c r="BK219"/>
  <c r="BK218"/>
  <c r="J218"/>
  <c r="J219"/>
  <c r="BE219"/>
  <c r="J62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BH89"/>
  <c r="BG89"/>
  <c r="BF89"/>
  <c r="T89"/>
  <c r="R89"/>
  <c r="P89"/>
  <c r="BK89"/>
  <c r="J89"/>
  <c r="BE89"/>
  <c r="BI85"/>
  <c r="F37"/>
  <c i="1" r="BD59"/>
  <c i="6" r="BH85"/>
  <c r="F36"/>
  <c i="1" r="BC59"/>
  <c i="6" r="BG85"/>
  <c r="F35"/>
  <c i="1" r="BB59"/>
  <c i="6" r="BF85"/>
  <c r="J34"/>
  <c i="1" r="AW59"/>
  <c i="6" r="F34"/>
  <c i="1" r="BA59"/>
  <c i="6" r="T85"/>
  <c r="T84"/>
  <c r="T83"/>
  <c r="R85"/>
  <c r="R84"/>
  <c r="R83"/>
  <c r="P85"/>
  <c r="P84"/>
  <c r="P83"/>
  <c i="1" r="AU59"/>
  <c i="6" r="BK85"/>
  <c r="BK84"/>
  <c r="J84"/>
  <c r="BK83"/>
  <c r="J83"/>
  <c r="J59"/>
  <c r="J30"/>
  <c i="1" r="AG59"/>
  <c i="6" r="J85"/>
  <c r="BE85"/>
  <c r="J33"/>
  <c i="1" r="AV59"/>
  <c i="6" r="F33"/>
  <c i="1" r="AZ59"/>
  <c i="6" r="J60"/>
  <c r="J80"/>
  <c r="J79"/>
  <c r="F79"/>
  <c r="F77"/>
  <c r="E75"/>
  <c r="J55"/>
  <c r="J54"/>
  <c r="F54"/>
  <c r="F52"/>
  <c r="E50"/>
  <c r="J39"/>
  <c r="J18"/>
  <c r="E18"/>
  <c r="F80"/>
  <c r="F55"/>
  <c r="J17"/>
  <c r="J12"/>
  <c r="J77"/>
  <c r="J52"/>
  <c r="E7"/>
  <c r="E73"/>
  <c r="E48"/>
  <c i="5" r="J37"/>
  <c r="J36"/>
  <c i="1" r="AY58"/>
  <c i="5" r="J35"/>
  <c i="1" r="AX58"/>
  <c i="5" r="BI314"/>
  <c r="BH314"/>
  <c r="BG314"/>
  <c r="BF314"/>
  <c r="T314"/>
  <c r="T313"/>
  <c r="R314"/>
  <c r="R313"/>
  <c r="P314"/>
  <c r="P313"/>
  <c r="BK314"/>
  <c r="BK313"/>
  <c r="J313"/>
  <c r="J314"/>
  <c r="BE314"/>
  <c r="J67"/>
  <c r="BI310"/>
  <c r="BH310"/>
  <c r="BG310"/>
  <c r="BF310"/>
  <c r="T310"/>
  <c r="R310"/>
  <c r="P310"/>
  <c r="BK310"/>
  <c r="J310"/>
  <c r="BE310"/>
  <c r="BI307"/>
  <c r="BH307"/>
  <c r="BG307"/>
  <c r="BF307"/>
  <c r="T307"/>
  <c r="R307"/>
  <c r="P307"/>
  <c r="BK307"/>
  <c r="J307"/>
  <c r="BE307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2"/>
  <c r="BH292"/>
  <c r="BG292"/>
  <c r="BF292"/>
  <c r="T292"/>
  <c r="T291"/>
  <c r="R292"/>
  <c r="R291"/>
  <c r="P292"/>
  <c r="P291"/>
  <c r="BK292"/>
  <c r="BK291"/>
  <c r="J291"/>
  <c r="J292"/>
  <c r="BE292"/>
  <c r="J66"/>
  <c r="BI282"/>
  <c r="BH282"/>
  <c r="BG282"/>
  <c r="BF282"/>
  <c r="T282"/>
  <c r="R282"/>
  <c r="P282"/>
  <c r="BK282"/>
  <c r="J282"/>
  <c r="BE282"/>
  <c r="BI279"/>
  <c r="BH279"/>
  <c r="BG279"/>
  <c r="BF279"/>
  <c r="T279"/>
  <c r="R279"/>
  <c r="P279"/>
  <c r="BK279"/>
  <c r="J279"/>
  <c r="BE279"/>
  <c r="BI276"/>
  <c r="BH276"/>
  <c r="BG276"/>
  <c r="BF276"/>
  <c r="T276"/>
  <c r="R276"/>
  <c r="P276"/>
  <c r="BK276"/>
  <c r="J276"/>
  <c r="BE276"/>
  <c r="BI273"/>
  <c r="BH273"/>
  <c r="BG273"/>
  <c r="BF273"/>
  <c r="T273"/>
  <c r="R273"/>
  <c r="P273"/>
  <c r="BK273"/>
  <c r="J273"/>
  <c r="BE273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5"/>
  <c r="BH255"/>
  <c r="BG255"/>
  <c r="BF255"/>
  <c r="T255"/>
  <c r="R255"/>
  <c r="P255"/>
  <c r="BK255"/>
  <c r="J255"/>
  <c r="BE255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1"/>
  <c r="BH241"/>
  <c r="BG241"/>
  <c r="BF241"/>
  <c r="T241"/>
  <c r="R241"/>
  <c r="P241"/>
  <c r="BK241"/>
  <c r="J241"/>
  <c r="BE241"/>
  <c r="BI238"/>
  <c r="BH238"/>
  <c r="BG238"/>
  <c r="BF238"/>
  <c r="T238"/>
  <c r="R238"/>
  <c r="P238"/>
  <c r="BK238"/>
  <c r="J238"/>
  <c r="BE238"/>
  <c r="BI235"/>
  <c r="BH235"/>
  <c r="BG235"/>
  <c r="BF235"/>
  <c r="T235"/>
  <c r="R235"/>
  <c r="P235"/>
  <c r="BK235"/>
  <c r="J235"/>
  <c r="BE235"/>
  <c r="BI232"/>
  <c r="BH232"/>
  <c r="BG232"/>
  <c r="BF232"/>
  <c r="T232"/>
  <c r="R232"/>
  <c r="P232"/>
  <c r="BK232"/>
  <c r="J232"/>
  <c r="BE232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20"/>
  <c r="BH220"/>
  <c r="BG220"/>
  <c r="BF220"/>
  <c r="T220"/>
  <c r="T219"/>
  <c r="R220"/>
  <c r="R219"/>
  <c r="P220"/>
  <c r="P219"/>
  <c r="BK220"/>
  <c r="BK219"/>
  <c r="J219"/>
  <c r="J220"/>
  <c r="BE220"/>
  <c r="J65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6"/>
  <c r="BH206"/>
  <c r="BG206"/>
  <c r="BF206"/>
  <c r="T206"/>
  <c r="R206"/>
  <c r="P206"/>
  <c r="BK206"/>
  <c r="J206"/>
  <c r="BE206"/>
  <c r="BI203"/>
  <c r="BH203"/>
  <c r="BG203"/>
  <c r="BF203"/>
  <c r="T203"/>
  <c r="T202"/>
  <c r="R203"/>
  <c r="R202"/>
  <c r="P203"/>
  <c r="P202"/>
  <c r="BK203"/>
  <c r="BK202"/>
  <c r="J202"/>
  <c r="J203"/>
  <c r="BE203"/>
  <c r="J64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89"/>
  <c r="BH189"/>
  <c r="BG189"/>
  <c r="BF189"/>
  <c r="T189"/>
  <c r="R189"/>
  <c r="P189"/>
  <c r="BK189"/>
  <c r="J189"/>
  <c r="BE189"/>
  <c r="BI184"/>
  <c r="BH184"/>
  <c r="BG184"/>
  <c r="BF184"/>
  <c r="T184"/>
  <c r="R184"/>
  <c r="P184"/>
  <c r="BK184"/>
  <c r="J184"/>
  <c r="BE184"/>
  <c r="BI181"/>
  <c r="BH181"/>
  <c r="BG181"/>
  <c r="BF181"/>
  <c r="T181"/>
  <c r="T180"/>
  <c r="R181"/>
  <c r="R180"/>
  <c r="P181"/>
  <c r="P180"/>
  <c r="BK181"/>
  <c r="BK180"/>
  <c r="J180"/>
  <c r="J181"/>
  <c r="BE181"/>
  <c r="J63"/>
  <c r="BI177"/>
  <c r="BH177"/>
  <c r="BG177"/>
  <c r="BF177"/>
  <c r="T177"/>
  <c r="T176"/>
  <c r="R177"/>
  <c r="R176"/>
  <c r="P177"/>
  <c r="P176"/>
  <c r="BK177"/>
  <c r="BK176"/>
  <c r="J176"/>
  <c r="J177"/>
  <c r="BE177"/>
  <c r="J62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7"/>
  <c r="BH167"/>
  <c r="BG167"/>
  <c r="BF167"/>
  <c r="T167"/>
  <c r="R167"/>
  <c r="P167"/>
  <c r="BK167"/>
  <c r="J167"/>
  <c r="BE167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0"/>
  <c r="F37"/>
  <c i="1" r="BD58"/>
  <c i="5" r="BH90"/>
  <c r="F36"/>
  <c i="1" r="BC58"/>
  <c i="5" r="BG90"/>
  <c r="F35"/>
  <c i="1" r="BB58"/>
  <c i="5" r="BF90"/>
  <c r="J34"/>
  <c i="1" r="AW58"/>
  <c i="5" r="F34"/>
  <c i="1" r="BA58"/>
  <c i="5" r="T90"/>
  <c r="T89"/>
  <c r="T88"/>
  <c r="T87"/>
  <c r="R90"/>
  <c r="R89"/>
  <c r="R88"/>
  <c r="R87"/>
  <c r="P90"/>
  <c r="P89"/>
  <c r="P88"/>
  <c r="P87"/>
  <c i="1" r="AU58"/>
  <c i="5" r="BK90"/>
  <c r="BK89"/>
  <c r="J89"/>
  <c r="BK88"/>
  <c r="J88"/>
  <c r="BK87"/>
  <c r="J87"/>
  <c r="J59"/>
  <c r="J30"/>
  <c i="1" r="AG58"/>
  <c i="5" r="J90"/>
  <c r="BE90"/>
  <c r="J33"/>
  <c i="1" r="AV58"/>
  <c i="5" r="F33"/>
  <c i="1" r="AZ58"/>
  <c i="5" r="J61"/>
  <c r="J60"/>
  <c r="J84"/>
  <c r="J83"/>
  <c r="F83"/>
  <c r="F81"/>
  <c r="E79"/>
  <c r="J55"/>
  <c r="J54"/>
  <c r="F54"/>
  <c r="F52"/>
  <c r="E50"/>
  <c r="J39"/>
  <c r="J18"/>
  <c r="E18"/>
  <c r="F84"/>
  <c r="F55"/>
  <c r="J17"/>
  <c r="J12"/>
  <c r="J81"/>
  <c r="J52"/>
  <c r="E7"/>
  <c r="E77"/>
  <c r="E48"/>
  <c i="4" r="J37"/>
  <c r="J36"/>
  <c i="1" r="AY57"/>
  <c i="4" r="J35"/>
  <c i="1" r="AX57"/>
  <c i="4" r="BI501"/>
  <c r="BH501"/>
  <c r="BG501"/>
  <c r="BF501"/>
  <c r="T501"/>
  <c r="T500"/>
  <c r="T499"/>
  <c r="R501"/>
  <c r="R500"/>
  <c r="R499"/>
  <c r="P501"/>
  <c r="P500"/>
  <c r="P499"/>
  <c r="BK501"/>
  <c r="BK500"/>
  <c r="J500"/>
  <c r="BK499"/>
  <c r="J499"/>
  <c r="J501"/>
  <c r="BE501"/>
  <c r="J70"/>
  <c r="J69"/>
  <c r="BI497"/>
  <c r="BH497"/>
  <c r="BG497"/>
  <c r="BF497"/>
  <c r="T497"/>
  <c r="T496"/>
  <c r="R497"/>
  <c r="R496"/>
  <c r="P497"/>
  <c r="P496"/>
  <c r="BK497"/>
  <c r="BK496"/>
  <c r="J496"/>
  <c r="J497"/>
  <c r="BE497"/>
  <c r="J68"/>
  <c r="BI493"/>
  <c r="BH493"/>
  <c r="BG493"/>
  <c r="BF493"/>
  <c r="T493"/>
  <c r="R493"/>
  <c r="P493"/>
  <c r="BK493"/>
  <c r="J493"/>
  <c r="BE493"/>
  <c r="BI490"/>
  <c r="BH490"/>
  <c r="BG490"/>
  <c r="BF490"/>
  <c r="T490"/>
  <c r="R490"/>
  <c r="P490"/>
  <c r="BK490"/>
  <c r="J490"/>
  <c r="BE490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3"/>
  <c r="BH473"/>
  <c r="BG473"/>
  <c r="BF473"/>
  <c r="T473"/>
  <c r="R473"/>
  <c r="P473"/>
  <c r="BK473"/>
  <c r="J473"/>
  <c r="BE473"/>
  <c r="BI466"/>
  <c r="BH466"/>
  <c r="BG466"/>
  <c r="BF466"/>
  <c r="T466"/>
  <c r="R466"/>
  <c r="P466"/>
  <c r="BK466"/>
  <c r="J466"/>
  <c r="BE466"/>
  <c r="BI456"/>
  <c r="BH456"/>
  <c r="BG456"/>
  <c r="BF456"/>
  <c r="T456"/>
  <c r="R456"/>
  <c r="P456"/>
  <c r="BK456"/>
  <c r="J456"/>
  <c r="BE456"/>
  <c r="BI449"/>
  <c r="BH449"/>
  <c r="BG449"/>
  <c r="BF449"/>
  <c r="T449"/>
  <c r="R449"/>
  <c r="P449"/>
  <c r="BK449"/>
  <c r="J449"/>
  <c r="BE449"/>
  <c r="BI440"/>
  <c r="BH440"/>
  <c r="BG440"/>
  <c r="BF440"/>
  <c r="T440"/>
  <c r="R440"/>
  <c r="P440"/>
  <c r="BK440"/>
  <c r="J440"/>
  <c r="BE440"/>
  <c r="BI432"/>
  <c r="BH432"/>
  <c r="BG432"/>
  <c r="BF432"/>
  <c r="T432"/>
  <c r="T431"/>
  <c r="R432"/>
  <c r="R431"/>
  <c r="P432"/>
  <c r="P431"/>
  <c r="BK432"/>
  <c r="BK431"/>
  <c r="J431"/>
  <c r="J432"/>
  <c r="BE432"/>
  <c r="J67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2"/>
  <c r="BH422"/>
  <c r="BG422"/>
  <c r="BF422"/>
  <c r="T422"/>
  <c r="R422"/>
  <c r="P422"/>
  <c r="BK422"/>
  <c r="J422"/>
  <c r="BE422"/>
  <c r="BI416"/>
  <c r="BH416"/>
  <c r="BG416"/>
  <c r="BF416"/>
  <c r="T416"/>
  <c r="R416"/>
  <c r="P416"/>
  <c r="BK416"/>
  <c r="J416"/>
  <c r="BE416"/>
  <c r="BI413"/>
  <c r="BH413"/>
  <c r="BG413"/>
  <c r="BF413"/>
  <c r="T413"/>
  <c r="R413"/>
  <c r="P413"/>
  <c r="BK413"/>
  <c r="J413"/>
  <c r="BE413"/>
  <c r="BI408"/>
  <c r="BH408"/>
  <c r="BG408"/>
  <c r="BF408"/>
  <c r="T408"/>
  <c r="R408"/>
  <c r="P408"/>
  <c r="BK408"/>
  <c r="J408"/>
  <c r="BE408"/>
  <c r="BI405"/>
  <c r="BH405"/>
  <c r="BG405"/>
  <c r="BF405"/>
  <c r="T405"/>
  <c r="R405"/>
  <c r="P405"/>
  <c r="BK405"/>
  <c r="J405"/>
  <c r="BE405"/>
  <c r="BI402"/>
  <c r="BH402"/>
  <c r="BG402"/>
  <c r="BF402"/>
  <c r="T402"/>
  <c r="R402"/>
  <c r="P402"/>
  <c r="BK402"/>
  <c r="J402"/>
  <c r="BE402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9"/>
  <c r="BH389"/>
  <c r="BG389"/>
  <c r="BF389"/>
  <c r="T389"/>
  <c r="R389"/>
  <c r="P389"/>
  <c r="BK389"/>
  <c r="J389"/>
  <c r="BE389"/>
  <c r="BI386"/>
  <c r="BH386"/>
  <c r="BG386"/>
  <c r="BF386"/>
  <c r="T386"/>
  <c r="R386"/>
  <c r="P386"/>
  <c r="BK386"/>
  <c r="J386"/>
  <c r="BE386"/>
  <c r="BI380"/>
  <c r="BH380"/>
  <c r="BG380"/>
  <c r="BF380"/>
  <c r="T380"/>
  <c r="R380"/>
  <c r="P380"/>
  <c r="BK380"/>
  <c r="J380"/>
  <c r="BE380"/>
  <c r="BI371"/>
  <c r="BH371"/>
  <c r="BG371"/>
  <c r="BF371"/>
  <c r="T371"/>
  <c r="R371"/>
  <c r="P371"/>
  <c r="BK371"/>
  <c r="J371"/>
  <c r="BE371"/>
  <c r="BI368"/>
  <c r="BH368"/>
  <c r="BG368"/>
  <c r="BF368"/>
  <c r="T368"/>
  <c r="R368"/>
  <c r="P368"/>
  <c r="BK368"/>
  <c r="J368"/>
  <c r="BE368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8"/>
  <c r="BH348"/>
  <c r="BG348"/>
  <c r="BF348"/>
  <c r="T348"/>
  <c r="T347"/>
  <c r="R348"/>
  <c r="R347"/>
  <c r="P348"/>
  <c r="P347"/>
  <c r="BK348"/>
  <c r="BK347"/>
  <c r="J347"/>
  <c r="J348"/>
  <c r="BE348"/>
  <c r="J6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40"/>
  <c r="BH340"/>
  <c r="BG340"/>
  <c r="BF340"/>
  <c r="T340"/>
  <c r="R340"/>
  <c r="P340"/>
  <c r="BK340"/>
  <c r="J340"/>
  <c r="BE340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0"/>
  <c r="BH320"/>
  <c r="BG320"/>
  <c r="BF320"/>
  <c r="T320"/>
  <c r="T319"/>
  <c r="R320"/>
  <c r="R319"/>
  <c r="P320"/>
  <c r="P319"/>
  <c r="BK320"/>
  <c r="BK319"/>
  <c r="J319"/>
  <c r="J320"/>
  <c r="BE320"/>
  <c r="J65"/>
  <c r="BI316"/>
  <c r="BH316"/>
  <c r="BG316"/>
  <c r="BF316"/>
  <c r="T316"/>
  <c r="R316"/>
  <c r="P316"/>
  <c r="BK316"/>
  <c r="J316"/>
  <c r="BE316"/>
  <c r="BI313"/>
  <c r="BH313"/>
  <c r="BG313"/>
  <c r="BF313"/>
  <c r="T313"/>
  <c r="R313"/>
  <c r="P313"/>
  <c r="BK313"/>
  <c r="J313"/>
  <c r="BE313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98"/>
  <c r="BH298"/>
  <c r="BG298"/>
  <c r="BF298"/>
  <c r="T298"/>
  <c r="R298"/>
  <c r="P298"/>
  <c r="BK298"/>
  <c r="J298"/>
  <c r="BE298"/>
  <c r="BI289"/>
  <c r="BH289"/>
  <c r="BG289"/>
  <c r="BF289"/>
  <c r="T289"/>
  <c r="R289"/>
  <c r="P289"/>
  <c r="BK289"/>
  <c r="J289"/>
  <c r="BE289"/>
  <c r="BI286"/>
  <c r="BH286"/>
  <c r="BG286"/>
  <c r="BF286"/>
  <c r="T286"/>
  <c r="R286"/>
  <c r="P286"/>
  <c r="BK286"/>
  <c r="J286"/>
  <c r="BE286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2"/>
  <c r="BH272"/>
  <c r="BG272"/>
  <c r="BF272"/>
  <c r="T272"/>
  <c r="R272"/>
  <c r="P272"/>
  <c r="BK272"/>
  <c r="J272"/>
  <c r="BE272"/>
  <c r="BI250"/>
  <c r="BH250"/>
  <c r="BG250"/>
  <c r="BF250"/>
  <c r="T250"/>
  <c r="R250"/>
  <c r="P250"/>
  <c r="BK250"/>
  <c r="J250"/>
  <c r="BE250"/>
  <c r="BI247"/>
  <c r="BH247"/>
  <c r="BG247"/>
  <c r="BF247"/>
  <c r="T247"/>
  <c r="R247"/>
  <c r="P247"/>
  <c r="BK247"/>
  <c r="J247"/>
  <c r="BE247"/>
  <c r="BI244"/>
  <c r="BH244"/>
  <c r="BG244"/>
  <c r="BF244"/>
  <c r="T244"/>
  <c r="T243"/>
  <c r="R244"/>
  <c r="R243"/>
  <c r="P244"/>
  <c r="P243"/>
  <c r="BK244"/>
  <c r="BK243"/>
  <c r="J243"/>
  <c r="J244"/>
  <c r="BE244"/>
  <c r="J64"/>
  <c r="BI240"/>
  <c r="BH240"/>
  <c r="BG240"/>
  <c r="BF240"/>
  <c r="T240"/>
  <c r="T239"/>
  <c r="R240"/>
  <c r="R239"/>
  <c r="P240"/>
  <c r="P239"/>
  <c r="BK240"/>
  <c r="BK239"/>
  <c r="J239"/>
  <c r="J240"/>
  <c r="BE240"/>
  <c r="J63"/>
  <c r="BI236"/>
  <c r="BH236"/>
  <c r="BG236"/>
  <c r="BF236"/>
  <c r="T236"/>
  <c r="R236"/>
  <c r="P236"/>
  <c r="BK236"/>
  <c r="J236"/>
  <c r="BE236"/>
  <c r="BI233"/>
  <c r="BH233"/>
  <c r="BG233"/>
  <c r="BF233"/>
  <c r="T233"/>
  <c r="T232"/>
  <c r="R233"/>
  <c r="R232"/>
  <c r="P233"/>
  <c r="P232"/>
  <c r="BK233"/>
  <c r="BK232"/>
  <c r="J232"/>
  <c r="J233"/>
  <c r="BE233"/>
  <c r="J62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19"/>
  <c r="BH219"/>
  <c r="BG219"/>
  <c r="BF219"/>
  <c r="T219"/>
  <c r="R219"/>
  <c r="P219"/>
  <c r="BK219"/>
  <c r="J219"/>
  <c r="BE219"/>
  <c r="BI216"/>
  <c r="BH216"/>
  <c r="BG216"/>
  <c r="BF216"/>
  <c r="T216"/>
  <c r="R216"/>
  <c r="P216"/>
  <c r="BK216"/>
  <c r="J216"/>
  <c r="BE216"/>
  <c r="BI213"/>
  <c r="BH213"/>
  <c r="BG213"/>
  <c r="BF213"/>
  <c r="T213"/>
  <c r="R213"/>
  <c r="P213"/>
  <c r="BK213"/>
  <c r="J213"/>
  <c r="BE213"/>
  <c r="BI210"/>
  <c r="BH210"/>
  <c r="BG210"/>
  <c r="BF210"/>
  <c r="T210"/>
  <c r="R210"/>
  <c r="P210"/>
  <c r="BK210"/>
  <c r="J210"/>
  <c r="BE210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0"/>
  <c r="BH190"/>
  <c r="BG190"/>
  <c r="BF190"/>
  <c r="T190"/>
  <c r="R190"/>
  <c r="P190"/>
  <c r="BK190"/>
  <c r="J190"/>
  <c r="BE190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9"/>
  <c r="BH139"/>
  <c r="BG139"/>
  <c r="BF139"/>
  <c r="T139"/>
  <c r="R139"/>
  <c r="P139"/>
  <c r="BK139"/>
  <c r="J139"/>
  <c r="BE139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3"/>
  <c r="BH123"/>
  <c r="BG123"/>
  <c r="BF123"/>
  <c r="T123"/>
  <c r="R123"/>
  <c r="P123"/>
  <c r="BK123"/>
  <c r="J123"/>
  <c r="BE123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98"/>
  <c r="BH98"/>
  <c r="BG98"/>
  <c r="BF98"/>
  <c r="T98"/>
  <c r="R98"/>
  <c r="P98"/>
  <c r="BK98"/>
  <c r="J98"/>
  <c r="BE98"/>
  <c r="BI93"/>
  <c r="F37"/>
  <c i="1" r="BD57"/>
  <c i="4" r="BH93"/>
  <c r="F36"/>
  <c i="1" r="BC57"/>
  <c i="4" r="BG93"/>
  <c r="F35"/>
  <c i="1" r="BB57"/>
  <c i="4" r="BF93"/>
  <c r="J34"/>
  <c i="1" r="AW57"/>
  <c i="4" r="F34"/>
  <c i="1" r="BA57"/>
  <c i="4" r="T93"/>
  <c r="T92"/>
  <c r="T91"/>
  <c r="T90"/>
  <c r="R93"/>
  <c r="R92"/>
  <c r="R91"/>
  <c r="R90"/>
  <c r="P93"/>
  <c r="P92"/>
  <c r="P91"/>
  <c r="P90"/>
  <c i="1" r="AU57"/>
  <c i="4" r="BK93"/>
  <c r="BK92"/>
  <c r="J92"/>
  <c r="BK91"/>
  <c r="J91"/>
  <c r="BK90"/>
  <c r="J90"/>
  <c r="J59"/>
  <c r="J30"/>
  <c i="1" r="AG57"/>
  <c i="4" r="J93"/>
  <c r="BE93"/>
  <c r="J33"/>
  <c i="1" r="AV57"/>
  <c i="4" r="F33"/>
  <c i="1" r="AZ57"/>
  <c i="4" r="J61"/>
  <c r="J60"/>
  <c r="J87"/>
  <c r="J86"/>
  <c r="F86"/>
  <c r="F84"/>
  <c r="E82"/>
  <c r="J55"/>
  <c r="J54"/>
  <c r="F54"/>
  <c r="F52"/>
  <c r="E50"/>
  <c r="J39"/>
  <c r="J18"/>
  <c r="E18"/>
  <c r="F87"/>
  <c r="F55"/>
  <c r="J17"/>
  <c r="J12"/>
  <c r="J84"/>
  <c r="J52"/>
  <c r="E7"/>
  <c r="E80"/>
  <c r="E48"/>
  <c i="3" r="J37"/>
  <c r="J36"/>
  <c i="1" r="AY56"/>
  <c i="3" r="J35"/>
  <c i="1" r="AX56"/>
  <c i="3" r="BI92"/>
  <c r="BH92"/>
  <c r="BG92"/>
  <c r="BF92"/>
  <c r="T92"/>
  <c r="T91"/>
  <c r="R92"/>
  <c r="R91"/>
  <c r="P92"/>
  <c r="P91"/>
  <c r="BK92"/>
  <c r="BK91"/>
  <c r="J91"/>
  <c r="J92"/>
  <c r="BE92"/>
  <c r="J62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7"/>
  <c i="1" r="BD56"/>
  <c i="3" r="BH85"/>
  <c r="F36"/>
  <c i="1" r="BC56"/>
  <c i="3" r="BG85"/>
  <c r="F35"/>
  <c i="1" r="BB56"/>
  <c i="3" r="BF85"/>
  <c r="J34"/>
  <c i="1" r="AW56"/>
  <c i="3" r="F34"/>
  <c i="1" r="BA56"/>
  <c i="3" r="T85"/>
  <c r="T84"/>
  <c r="T83"/>
  <c r="T82"/>
  <c r="R85"/>
  <c r="R84"/>
  <c r="R83"/>
  <c r="R82"/>
  <c r="P85"/>
  <c r="P84"/>
  <c r="P83"/>
  <c r="P82"/>
  <c i="1" r="AU56"/>
  <c i="3" r="BK85"/>
  <c r="BK84"/>
  <c r="J84"/>
  <c r="BK83"/>
  <c r="J83"/>
  <c r="BK82"/>
  <c r="J82"/>
  <c r="J59"/>
  <c r="J30"/>
  <c i="1" r="AG56"/>
  <c i="3" r="J85"/>
  <c r="BE85"/>
  <c r="J33"/>
  <c i="1" r="AV56"/>
  <c i="3" r="F33"/>
  <c i="1" r="AZ56"/>
  <c i="3" r="J61"/>
  <c r="J60"/>
  <c r="J79"/>
  <c r="J78"/>
  <c r="F78"/>
  <c r="F76"/>
  <c r="E74"/>
  <c r="J55"/>
  <c r="J54"/>
  <c r="F54"/>
  <c r="F52"/>
  <c r="E50"/>
  <c r="J39"/>
  <c r="J18"/>
  <c r="E18"/>
  <c r="F79"/>
  <c r="F55"/>
  <c r="J17"/>
  <c r="J12"/>
  <c r="J76"/>
  <c r="J52"/>
  <c r="E7"/>
  <c r="E72"/>
  <c r="E48"/>
  <c i="2" r="J37"/>
  <c r="J36"/>
  <c i="1" r="AY55"/>
  <c i="2" r="J35"/>
  <c i="1" r="AX55"/>
  <c i="2"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F37"/>
  <c i="1" r="BD55"/>
  <c i="2" r="BH84"/>
  <c r="F36"/>
  <c i="1" r="BC55"/>
  <c i="2" r="BG84"/>
  <c r="F35"/>
  <c i="1" r="BB55"/>
  <c i="2" r="BF84"/>
  <c r="J34"/>
  <c i="1" r="AW55"/>
  <c i="2" r="F34"/>
  <c i="1" r="BA55"/>
  <c i="2" r="T84"/>
  <c r="T83"/>
  <c r="T82"/>
  <c r="T81"/>
  <c r="R84"/>
  <c r="R83"/>
  <c r="R82"/>
  <c r="R81"/>
  <c r="P84"/>
  <c r="P83"/>
  <c r="P82"/>
  <c r="P81"/>
  <c i="1" r="AU55"/>
  <c i="2" r="BK84"/>
  <c r="BK83"/>
  <c r="J83"/>
  <c r="BK82"/>
  <c r="J82"/>
  <c r="BK81"/>
  <c r="J81"/>
  <c r="J59"/>
  <c r="J30"/>
  <c i="1" r="AG55"/>
  <c i="2" r="J84"/>
  <c r="BE84"/>
  <c r="J33"/>
  <c i="1" r="AV55"/>
  <c i="2" r="F33"/>
  <c i="1" r="AZ55"/>
  <c i="2" r="J61"/>
  <c r="J60"/>
  <c r="J78"/>
  <c r="J77"/>
  <c r="F77"/>
  <c r="F75"/>
  <c r="E73"/>
  <c r="J55"/>
  <c r="J54"/>
  <c r="F54"/>
  <c r="F52"/>
  <c r="E50"/>
  <c r="J39"/>
  <c r="J18"/>
  <c r="E18"/>
  <c r="F78"/>
  <c r="F55"/>
  <c r="J17"/>
  <c r="J12"/>
  <c r="J75"/>
  <c r="J52"/>
  <c r="E7"/>
  <c r="E71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T58"/>
  <c r="AN58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<sst xmlns="http://schemas.openxmlformats.org/spreadsheetml/2006/main">
  <si>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</si>
  <si>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</si>
  <si>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</si>
  <si>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</si>
  <si>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</si>
  <si>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{54926e9f-383c-4155-877a-317e974e6a96}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</si>
  <si>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</si>
  <si>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</si>
  <si>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</si>
  <si>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</si>
  <si>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</si>
  <si>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</si>
  <si>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</si>
  <si>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</si>
  <si>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19-12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</si>
  <si>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</si>
  <si>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</si>
  <si>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A VEŘEJNÉ OSVĚTLENÍ ULICE KLADENSKÁ, PŘELOUČ_IROP</t>
  </si>
  <si>
    <t>KSO:</t>
  </si>
  <si>
    <t>CC-CZ:</t>
  </si>
  <si>
    <t>Místo:</t>
  </si>
  <si>
    <t>Přelouč</t>
  </si>
  <si>
    <t>Datum:</t>
  </si>
  <si>
    <t>16. 10. 2019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</si>
  <si>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</si>
  <si>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</si>
  <si>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</si>
  <si>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</si>
  <si>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</si>
  <si>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</si>
  <si>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</si>
  <si>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</si>
  <si>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</si>
  <si>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Sýkorová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</si>
  <si>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</si>
  <si>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</si>
  <si>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</si>
  <si>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</si>
  <si>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</si>
  <si>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</si>
  <si>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</si>
  <si>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</si>
  <si>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</si>
  <si>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</si>
  <si>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</si>
  <si>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</si>
  <si>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</si>
  <si>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</si>
  <si>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</si>
  <si>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</si>
  <si>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</si>
  <si>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</si>
  <si>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</si>
  <si>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</si>
  <si>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</si>
  <si>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</si>
  <si>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</si>
  <si>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</si>
  <si>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</si>
  <si>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</si>
  <si>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</si>
  <si>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</si>
  <si>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</si>
  <si>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</si>
  <si>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</si>
  <si>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</si>
  <si>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</si>
  <si>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</si>
  <si>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</si>
  <si>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</si>
  <si>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</si>
  <si>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</si>
  <si>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</si>
  <si>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</si>
  <si>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001.1</t>
  </si>
  <si>
    <t>VEDLEJŠÍ A OSTATNÍ NÁKLADY - ZPŮSOBILÉ VÝDAJE</t>
  </si>
  <si>
    <t>STA</t>
  </si>
  <si>
    <t>1</t>
  </si>
  <si>
    <t>{151a521b-af13-480c-a616-1e42e167fa4b}</t>
  </si>
  <si>
    <t>2</t>
  </si>
  <si>
    <t>SO 001.2</t>
  </si>
  <si>
    <t>VEDLEJŠÍ A OSTATNÍ NÁKLADY - NEZPŮSOBILÉ VÝDAJE</t>
  </si>
  <si>
    <t>{325a224d-05e6-4f63-ae1e-0be3a6fbb028}</t>
  </si>
  <si>
    <t>SO 101.1</t>
  </si>
  <si>
    <t>CHODNÍKY - ZPŮSOBILÉ VÝDAJE</t>
  </si>
  <si>
    <t>{6e48d360-f4f6-4c61-829f-d340a5605cc5}</t>
  </si>
  <si>
    <t>822 29</t>
  </si>
  <si>
    <t>SO 101.2</t>
  </si>
  <si>
    <t>CHODNÍKY - NEZPŮSOBILÉ VÝDAJE</t>
  </si>
  <si>
    <t>{7e0eb6f0-302a-45ca-8170-4b95f27cc1ee}</t>
  </si>
  <si>
    <t>SO 401</t>
  </si>
  <si>
    <t>VEŘEJNÉ OSVĚTLENÍ - ZPŮSOBILÉ VÝDAJE</t>
  </si>
  <si>
    <t>{1c326d5e-299b-43be-a645-f0fb2f1a2b2e}</t>
  </si>
  <si>
    <t>828 75</t>
  </si>
  <si>
    <t>KRYCÍ LIST SOUPISU PRACÍ</t>
  </si>
  <si>
    <t>Objekt:</t>
  </si>
  <si>
    <t>SO 001.1 - VEDLEJŠÍ A OSTATNÍ NÁKLADY - ZPŮSOBILÉ VÝDAJE</t>
  </si>
  <si>
    <t>Město Přelouč</t>
  </si>
  <si>
    <t>VDI PROJEKT s.r.o.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</si>
  <si>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</si>
  <si>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</si>
  <si>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</si>
  <si>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</si>
  <si>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</si>
  <si>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</si>
  <si>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</si>
  <si>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</si>
  <si>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</si>
  <si>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</si>
  <si>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</si>
  <si>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</si>
  <si>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</si>
  <si>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</si>
  <si>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</si>
  <si>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</si>
  <si>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</si>
  <si>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</si>
  <si>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</si>
  <si>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</si>
  <si>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</si>
  <si>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</si>
  <si>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</si>
  <si>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</si>
  <si>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VRN3</t>
  </si>
  <si>
    <t>Zařízení staveniště</t>
  </si>
  <si>
    <t>K</t>
  </si>
  <si>
    <t>031002000</t>
  </si>
  <si>
    <t>Související práce zajištění nebo řízení regulaci a ochranu dopravy - úhrnná část musí obsahovat veškeré náklady na dočasné úpravy a regulaci dopravy (i pěší) na staveništi</t>
  </si>
  <si>
    <t>KČ</t>
  </si>
  <si>
    <t>CS ÚRS 2019 01</t>
  </si>
  <si>
    <t>1024</t>
  </si>
  <si>
    <t>-622706578</t>
  </si>
  <si>
    <t>PP</t>
  </si>
  <si>
    <t>Související práce pro zařízení staveniště</t>
  </si>
  <si>
    <t>032903000</t>
  </si>
  <si>
    <t>Náklady na provoz a údržbu vybavení staveniště</t>
  </si>
  <si>
    <t>935916234</t>
  </si>
  <si>
    <t>3</t>
  </si>
  <si>
    <t>034303000</t>
  </si>
  <si>
    <t xml:space="preserve">Dopravní značení na staveništi - dopravně inženýrské opatření v průběhu stavby dle TP 66 - osazení dočasného dopr. značení vč. opatření  pro zajištění dopravy - zřízení a odstranění, manipulace, pronájmu vč. projektu zajištění dopr. inž. rozhodnutí</t>
  </si>
  <si>
    <t>-1627588878</t>
  </si>
  <si>
    <t>Dopravní značení na staveništi</t>
  </si>
  <si>
    <t>4</t>
  </si>
  <si>
    <t>039103000</t>
  </si>
  <si>
    <t>Rozebrání, bourání a odvoz zařízení staveniště</t>
  </si>
  <si>
    <t>1376667580</t>
  </si>
  <si>
    <t>030001000</t>
  </si>
  <si>
    <t>1727181808</t>
  </si>
  <si>
    <t>SO 001.2 - VEDLEJŠÍ A OSTATNÍ NÁKLADY - NEZPŮSOBILÉ VÝDAJE</t>
  </si>
  <si>
    <t xml:space="preserve">    VRN1 - Průzkumné, geodetické a projektové práce</t>
  </si>
  <si>
    <t xml:space="preserve">    VRN4 - Inženýrská činnost</t>
  </si>
  <si>
    <t>VRN1</t>
  </si>
  <si>
    <t>Průzkumné, geodetické a projektové práce</t>
  </si>
  <si>
    <t>012203000</t>
  </si>
  <si>
    <t>Geodetické práce při provádění stavby - výškové a polohové vytýčení stavby</t>
  </si>
  <si>
    <t>-1873772160</t>
  </si>
  <si>
    <t>Geodetické práce při provádění stavby</t>
  </si>
  <si>
    <t>012303000</t>
  </si>
  <si>
    <t>Geodetické práce po výstavbě - zaměření skutečného provedení díla ke kolaudaci</t>
  </si>
  <si>
    <t>648520304</t>
  </si>
  <si>
    <t>Geodetické práce po výstavbě</t>
  </si>
  <si>
    <t>013254000</t>
  </si>
  <si>
    <t>Dokumentace skutečného provedení stavby - 4x tištěná, 1x CD</t>
  </si>
  <si>
    <t>1393467566</t>
  </si>
  <si>
    <t>Dokumentace skutečného provedení stavby</t>
  </si>
  <si>
    <t>VRN4</t>
  </si>
  <si>
    <t>Inženýrská činnost</t>
  </si>
  <si>
    <t>043134000</t>
  </si>
  <si>
    <t>Zkoušky zatěžovací - provešdení zkoušek dle KZP v souladu s TP, TKP a ČSN - (8 statických zatěžovacích zkoušek)</t>
  </si>
  <si>
    <t>kus</t>
  </si>
  <si>
    <t>-1550517528</t>
  </si>
  <si>
    <t>Zkoušky zatěžovací</t>
  </si>
  <si>
    <t>SO 101.1 - CHODNÍKY - ZPŮSOBILÉ VÝDAJE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</si>
  <si>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</si>
  <si>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</si>
  <si>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</si>
  <si>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</si>
  <si>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</si>
  <si>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</si>
  <si>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</si>
  <si>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</si>
  <si>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</si>
  <si>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</si>
  <si>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715 - Izolace proti chemickým vlivům</t>
  </si>
  <si>
    <t>HSV</t>
  </si>
  <si>
    <t>Práce a dodávky HSV</t>
  </si>
  <si>
    <t>Zemní práce</t>
  </si>
  <si>
    <t>113106121</t>
  </si>
  <si>
    <t>Rozebrání dlažeb z betonových nebo kamenných dlaždic 30/30 komunikací pro pěší ručně</t>
  </si>
  <si>
    <t>m2</t>
  </si>
  <si>
    <t>-5791277</t>
  </si>
  <si>
    <t>Rozebrání dlažeb komunikací 30/30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</si>
  <si>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</si>
  <si>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"PRO VÝPOČET PLOCH I KUBATUR BYLA POUŽITA SITUACE C.1.2"</t>
  </si>
  <si>
    <t>"dlaždice 30/30"</t>
  </si>
  <si>
    <t>(21,7+55+30,3+23,1)+(52,8+117,4+49,1)+(22,7+75,2+43,7+135,5)+(59,8+44,8+82,4)</t>
  </si>
  <si>
    <t>113106123</t>
  </si>
  <si>
    <t>Rozebrání dlažeb ze zámkových dlaždic komunikací pro pěší ručně</t>
  </si>
  <si>
    <t>-1590536144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</si>
  <si>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</si>
  <si>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"na ZÚ"1+1,7+1,7</t>
  </si>
  <si>
    <t>38,9+15,7+7,8+8,5+6,7</t>
  </si>
  <si>
    <t>Součet</t>
  </si>
  <si>
    <t>113106161</t>
  </si>
  <si>
    <t>Rozebrání dlažeb vozovek z drobných kostek s ložem z kameniva ručně</t>
  </si>
  <si>
    <t>-1035457016</t>
  </si>
  <si>
    <t>Rozebrání dlažeb a dílců vozovek a ploch s přemístěním hmot na skládku na vzdálenost do 3 m nebo s naložením na dopravní prostředek, s jakoukoliv výplní spár ručně z drobných kostek nebo odseků s ložem z kameniva</t>
  </si>
  <si>
    <t>"vjezdy" (7,4+5,2+5+8)+(10,7+6,8+11)</t>
  </si>
  <si>
    <t>113107131</t>
  </si>
  <si>
    <t>Odstranění podkladu z betonu prostého tl 150 mm ručně</t>
  </si>
  <si>
    <t>416819537</t>
  </si>
  <si>
    <t>Odstranění podkladů nebo krytů ručně s přemístěním hmot na skládku na vzdálenost do 3 m nebo s naložením na dopravní prostředek z betonu prostého, o tl. vrstvy přes 100 do 150 mm</t>
  </si>
  <si>
    <t>"u plotu čp.594"13*0,2</t>
  </si>
  <si>
    <t>"vpravo u plotu čp. 587 a 588"22*0,25</t>
  </si>
  <si>
    <t>113107182</t>
  </si>
  <si>
    <t>Odstranění podkladu živičného tl 100 mm strojně pl přes 50 do 200 m2</t>
  </si>
  <si>
    <t>782281208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</si>
  <si>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</si>
  <si>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"další vrstva vozovky u odruby"(109+135+114+107)*0,3</t>
  </si>
  <si>
    <t>6</t>
  </si>
  <si>
    <t>113107222</t>
  </si>
  <si>
    <t>Odstranění podkladu z kameniva drceného tl 200 mm strojně pl přes 200 m2</t>
  </si>
  <si>
    <t>2109269917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</si>
  <si>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</si>
  <si>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"chodníky z dlaždic"813,5</t>
  </si>
  <si>
    <t>"zámková dlažba"82</t>
  </si>
  <si>
    <t>"v místě upraveného nároží"15,7</t>
  </si>
  <si>
    <t>"K10"54,1</t>
  </si>
  <si>
    <t>"asfalt"56,25</t>
  </si>
  <si>
    <t>"beton"8,1</t>
  </si>
  <si>
    <t>7</t>
  </si>
  <si>
    <t>113107441</t>
  </si>
  <si>
    <t>Odstranění podkladu živičných tl 50 mm při překopech strojně pl do 15 m2</t>
  </si>
  <si>
    <t>2103214965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</si>
  <si>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</si>
  <si>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"vjezdy do vnitrobloku v místě chodníku"(43,6-28,85)+(42,3-26)</t>
  </si>
  <si>
    <t>"chodník"25,2</t>
  </si>
  <si>
    <t>8</t>
  </si>
  <si>
    <t>113154113</t>
  </si>
  <si>
    <t>Frézování živičného krytu tl 50 mm pruh š 0,5 m pl do 500 m2 bez překážek v trase</t>
  </si>
  <si>
    <t>861484565</t>
  </si>
  <si>
    <t xml:space="preserve">Frézování živičného podkladu nebo krytu  s naložením na dopravní prostředek plochy do 500 m2 bez překážek v trase pruhu šířky do 0,5 m, tloušťky vrstvy 50 mm</t>
  </si>
  <si>
    <t>"u obruby š.0,50m"58+64+56,5+52,5</t>
  </si>
  <si>
    <t>9</t>
  </si>
  <si>
    <t>113154114</t>
  </si>
  <si>
    <t>Frézování živičného krytu tl 100 mm pruh š 0,5 m pl do 500 m2 bez překážek v trase</t>
  </si>
  <si>
    <t>1373392521</t>
  </si>
  <si>
    <t xml:space="preserve">Frézování živičného podkladu nebo krytu  s naložením na dopravní prostředek plochy do 500 m2 bez překážek v trase pruhu šířky do 0,5 m, tloušťky vrstvy 100 mm</t>
  </si>
  <si>
    <t>"nároží ul. Žižkova"12,6</t>
  </si>
  <si>
    <t>10</t>
  </si>
  <si>
    <t>113201112</t>
  </si>
  <si>
    <t>Vytrhání obrub silničních ležatých</t>
  </si>
  <si>
    <t>m</t>
  </si>
  <si>
    <t>-295033868</t>
  </si>
  <si>
    <t xml:space="preserve">Vytrhání obrub  s vybouráním lože, s přemístěním hmot na skládku na vzdálenost do 3 m nebo s naložením na dopravní prostředek silničních ležatých</t>
  </si>
  <si>
    <t>"vodící proužky"109+127+114+107</t>
  </si>
  <si>
    <t>"kamenná obruba"457</t>
  </si>
  <si>
    <t>11</t>
  </si>
  <si>
    <t>113204111</t>
  </si>
  <si>
    <t>Vytrhání obrub záhonových</t>
  </si>
  <si>
    <t>1031627266</t>
  </si>
  <si>
    <t xml:space="preserve">Vytrhání obrub  s vybouráním lože, s přemístěním hmot na skládku na vzdálenost do 3 m nebo s naložením na dopravní prostředek záhonových</t>
  </si>
  <si>
    <t>"2. úsek vlevo"5,6+13,3+21,8+29,2+26,7+29,2+22,4+26</t>
  </si>
  <si>
    <t>12</t>
  </si>
  <si>
    <t>119001421</t>
  </si>
  <si>
    <t>Dočasné zajištění kabelů a kabelových tratí ze 3 volně ložených kabelů</t>
  </si>
  <si>
    <t>794111461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</si>
  <si>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</si>
  <si>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"upřesní se během stavby - odhad"80</t>
  </si>
  <si>
    <t>13</t>
  </si>
  <si>
    <t>120001101</t>
  </si>
  <si>
    <t>Příplatek za ztížení odkopávky nebo prokkopávky v blízkosti inženýrských sítí</t>
  </si>
  <si>
    <t>m3</t>
  </si>
  <si>
    <t>-1146999549</t>
  </si>
  <si>
    <t xml:space="preserve">Příplatek k cenám vykopávek za ztížení vykopávky  v blízkosti inženýrských sítí nebo výbušnin v horninách jakékoliv třídy</t>
  </si>
  <si>
    <t>"upřesní se dle potřeby stavby"</t>
  </si>
  <si>
    <t>"tel.kabel"90*0,3*0,3</t>
  </si>
  <si>
    <t>"plyn"310*0,3*0,3</t>
  </si>
  <si>
    <t>"el.kabel"210*0,3*0,3</t>
  </si>
  <si>
    <t>"VO"110*0,3*0,3</t>
  </si>
  <si>
    <t>14</t>
  </si>
  <si>
    <t>120901121</t>
  </si>
  <si>
    <t>Bourání zdiva z betonu prostého neprokládaného v odkopávkách nebo prokopávkách ručně</t>
  </si>
  <si>
    <t>-95515585</t>
  </si>
  <si>
    <t>Bourání konstrukcí v odkopávkách a prokopávkách s přemístěním suti na hromady na vzdálenost do 20 m nebo s naložením na dopravní prostředek ručně z betonu prostého neprokládaného</t>
  </si>
  <si>
    <t>2*1,5</t>
  </si>
  <si>
    <t>122202202</t>
  </si>
  <si>
    <t>Odkopávky a prokopávky nezapažené pro silnice objemu do 1000 m3 v hornině tř. 3</t>
  </si>
  <si>
    <t>-1955667715</t>
  </si>
  <si>
    <t xml:space="preserve">Odkopávky a prokopávky nezapažené pro silnice  s přemístěním výkopku v příčných profilech na vzdálenost do 15 m nebo s naložením na dopravní prostředek v hornině tř. 3 přes 100 do 1 000 m3</t>
  </si>
  <si>
    <t>"sanace aktivní zóny chodníky + vjezdy"</t>
  </si>
  <si>
    <t>"1.úsek"192,6</t>
  </si>
  <si>
    <t>"2.úsek"302,65+308+22+3,3</t>
  </si>
  <si>
    <t>"3.úsek"205,4</t>
  </si>
  <si>
    <t>Mezisoučet</t>
  </si>
  <si>
    <t>1033,95*0,15</t>
  </si>
  <si>
    <t>16</t>
  </si>
  <si>
    <t>122202209</t>
  </si>
  <si>
    <t>Příplatek k odkopávkám a prokopávkám pro silnice v hornině tř. 3 za lepivost</t>
  </si>
  <si>
    <t>491952466</t>
  </si>
  <si>
    <t xml:space="preserve">Odkopávky a prokopávky nezapažené pro silnice  s přemístěním výkopku v příčných profilech na vzdálenost do 15 m nebo s naložením na dopravní prostředek v hornině tř. 3 Příplatek k cenám za lepivost horniny tř. 3</t>
  </si>
  <si>
    <t>17</t>
  </si>
  <si>
    <t>132201102</t>
  </si>
  <si>
    <t>Hloubení rýh š do 600 mm v hornině tř. 3 objemu přes 100 m3</t>
  </si>
  <si>
    <t>2121212051</t>
  </si>
  <si>
    <t xml:space="preserve">Hloubení zapažených i nezapažených rýh šířky do 600 mm  s urovnáním dna do předepsaného profilu a spádu v hornině tř. 3 přes 100 m3</t>
  </si>
  <si>
    <t>"pro osazení obrub"</t>
  </si>
  <si>
    <t>"kamenná obruba + V.P."0,70*0,3*(109+130+114)</t>
  </si>
  <si>
    <t>"obr. betonová+V.P."0,60*0,3*107</t>
  </si>
  <si>
    <t>"obr. záhonová"0,3*0,3*(8,3+13+22+29+27+29+22+26)</t>
  </si>
  <si>
    <t>18</t>
  </si>
  <si>
    <t>132201109</t>
  </si>
  <si>
    <t>Příplatek za lepivost k hloubení rýh š do 600 mm v hornině tř. 3</t>
  </si>
  <si>
    <t>-474124406</t>
  </si>
  <si>
    <t xml:space="preserve">Hloubení zapažených i nezapažených rýh šířky do 600 mm  s urovnáním dna do předepsaného profilu a spádu v hornině tř. 3 Příplatek k cenám za lepivost horniny tř. 3</t>
  </si>
  <si>
    <t>19</t>
  </si>
  <si>
    <t>132201201</t>
  </si>
  <si>
    <t>Hloubení rýh š do 2000 mm v hornině tř. 3 objemu do 100 m3</t>
  </si>
  <si>
    <t>633213471</t>
  </si>
  <si>
    <t xml:space="preserve">Hloubení zapažených i nezapažených rýh šířky přes 600 do 2 000 mm  s urovnáním dna do předepsaného profilu a spádu v hornině tř. 3 do 100 m3</t>
  </si>
  <si>
    <t>"posun ul. vpusti-nároží ul.Smetanova vlevo"2*1*1</t>
  </si>
  <si>
    <t>20</t>
  </si>
  <si>
    <t>132201209</t>
  </si>
  <si>
    <t>Příplatek za lepivost k hloubení rýh š do 2000 mm v hornině tř. 3</t>
  </si>
  <si>
    <t>2094243556</t>
  </si>
  <si>
    <t xml:space="preserve">Hloubení zapažených i nezapažených rýh šířky přes 600 do 2 000 mm  s urovnáním dna do předepsaného profilu a spádu v hornině tř. 3 Příplatek k cenám za lepivost horniny tř. 3</t>
  </si>
  <si>
    <t>133201101</t>
  </si>
  <si>
    <t>Hloubení šachet v hornině tř. 3 objemu do 100 m3</t>
  </si>
  <si>
    <t>-1042398954</t>
  </si>
  <si>
    <t xml:space="preserve">Hloubení zapažených i nezapažených šachet  s případným nutným přemístěním výkopku ve výkopišti v hornině tř. 3 do 100 m3</t>
  </si>
  <si>
    <t>"posun ul.vpusti"1,5*1,5*1,2*2</t>
  </si>
  <si>
    <t>22</t>
  </si>
  <si>
    <t>133201109</t>
  </si>
  <si>
    <t>Příplatek za lepivost u hloubení šachet v hornině tř. 3</t>
  </si>
  <si>
    <t>1037374390</t>
  </si>
  <si>
    <t xml:space="preserve">Hloubení zapažených i nezapažených šachet  s případným nutným přemístěním výkopku ve výkopišti v hornině tř. 3 Příplatek k cenám za lepivost horniny tř. 3</t>
  </si>
  <si>
    <t>23</t>
  </si>
  <si>
    <t>161101101</t>
  </si>
  <si>
    <t>Svislé přemístění výkopku z horniny tř. 1 až 4 hl výkopu do 2,5 m</t>
  </si>
  <si>
    <t>-996945842</t>
  </si>
  <si>
    <t xml:space="preserve">Svislé přemístění výkopku  bez naložení do dopravní nádoby avšak s vyprázdněním dopravní nádoby na hromadu nebo do dopravního prostředku z horniny tř. 1 až 4, při hloubce výkopu přes 1 do 2,5 m</t>
  </si>
  <si>
    <t>"rýhy"109,26+2</t>
  </si>
  <si>
    <t>"šachty"5,4</t>
  </si>
  <si>
    <t>24</t>
  </si>
  <si>
    <t>162701105</t>
  </si>
  <si>
    <t>Vodorovné přemístění do 10000 m výkopku/sypaniny z horniny tř. 1 až 4</t>
  </si>
  <si>
    <t>1623215043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</si>
  <si>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</si>
  <si>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"odkopávky"155,09</t>
  </si>
  <si>
    <t>"je třeba"</t>
  </si>
  <si>
    <t>"zasypání ul.vpustí"-2*1,5*1,5*0,8</t>
  </si>
  <si>
    <t>"místa na nároží ve 2.úseku v místě st.chodníku"-(4+6)*0,3</t>
  </si>
  <si>
    <t>25</t>
  </si>
  <si>
    <t>162701109</t>
  </si>
  <si>
    <t>Příplatek k vodorovnému přemístění výkopku/sypaniny z horniny tř. 1 až 4 ZKD 1000 m přes 10000 m</t>
  </si>
  <si>
    <t>-1459664393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</si>
  <si>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</si>
  <si>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"na skládku do 14 km"259,75*4</t>
  </si>
  <si>
    <t>26</t>
  </si>
  <si>
    <t>167101102</t>
  </si>
  <si>
    <t>Nakládání výkopku z hornin tř. 1 až 4 přes 100 m3</t>
  </si>
  <si>
    <t>1987180485</t>
  </si>
  <si>
    <t xml:space="preserve">Nakládání, skládání a překládání neulehlého výkopku nebo sypaniny  nakládání, množství přes 100 m3, z hornin tř. 1 až 4</t>
  </si>
  <si>
    <t>27</t>
  </si>
  <si>
    <t>171201201</t>
  </si>
  <si>
    <t>Uložení sypaniny na skládky</t>
  </si>
  <si>
    <t>1824231785</t>
  </si>
  <si>
    <t xml:space="preserve">Uložení sypaniny  na skládky</t>
  </si>
  <si>
    <t>28</t>
  </si>
  <si>
    <t>171201211</t>
  </si>
  <si>
    <t>Poplatek za uložení stavebního odpadu - zeminy a kameniva na skládce</t>
  </si>
  <si>
    <t>t</t>
  </si>
  <si>
    <t>-2083036286</t>
  </si>
  <si>
    <t>Poplatek za uložení stavebního odpadu na skládce (skládkovné) zeminy a kameniva zatříděného do Katalogu odpadů pod kódem 170 504</t>
  </si>
  <si>
    <t>259,75*1,9</t>
  </si>
  <si>
    <t>29</t>
  </si>
  <si>
    <t>181102302</t>
  </si>
  <si>
    <t>Úprava pláně v zářezech se zhutněním</t>
  </si>
  <si>
    <t>-898610970</t>
  </si>
  <si>
    <t>Úprava pláně na stavbách dálnic strojně v zářezech mimo skalních se zhutněním</t>
  </si>
  <si>
    <t>"dle sanace"1033,95</t>
  </si>
  <si>
    <t>30</t>
  </si>
  <si>
    <t>181111111</t>
  </si>
  <si>
    <t>Plošná úprava terénu do 500 m2 zemina tř 1 až 4 nerovnosti do 100 mm v rovinně a svahu do 1:5</t>
  </si>
  <si>
    <t>1676067974</t>
  </si>
  <si>
    <t>Plošná úprava terénu v zemině tř. 1 až 4 s urovnáním povrchu bez doplnění ornice souvislé plochy do 500 m2 při nerovnostech terénu přes 50 do 100 mm v rovině nebo na svahu do 1:5</t>
  </si>
  <si>
    <t>"dle situace - travnatá plocha u chodníku"6,0+11,5+11,5+18,3+25,2+18,2+11,9+24</t>
  </si>
  <si>
    <t>31</t>
  </si>
  <si>
    <t>181301101</t>
  </si>
  <si>
    <t>Rozprostření ornice tl vrstvy do 100 mm pl do 500 m2 v rovině nebo ve svahu do 1:5</t>
  </si>
  <si>
    <t>-433278808</t>
  </si>
  <si>
    <t>Rozprostření a urovnání ornice v rovině nebo ve svahu sklonu do 1:5 při souvislé ploše do 500 m2, tl. vrstvy do 100 mm</t>
  </si>
  <si>
    <t>"2.sekce vlevo"126,6</t>
  </si>
  <si>
    <t>32</t>
  </si>
  <si>
    <t>M</t>
  </si>
  <si>
    <t>10364101</t>
  </si>
  <si>
    <t xml:space="preserve">zemina pro terénní úpravy -  ornice</t>
  </si>
  <si>
    <t>390783767</t>
  </si>
  <si>
    <t>126,6*0,1*1,9</t>
  </si>
  <si>
    <t>33</t>
  </si>
  <si>
    <t>181411121</t>
  </si>
  <si>
    <t>Založení lučního trávníku výsevem plochy do 1000 m2 v rovině a ve svahu do 1:5</t>
  </si>
  <si>
    <t>-129033389</t>
  </si>
  <si>
    <t>Založení trávníku na půdě předem připravené plochy do 1000 m2 výsevem včetně utažení lučního v rovině nebo na svahu do 1:5</t>
  </si>
  <si>
    <t>34</t>
  </si>
  <si>
    <t>00572420</t>
  </si>
  <si>
    <t>osivo směs travní parková okrasná</t>
  </si>
  <si>
    <t>kg</t>
  </si>
  <si>
    <t>1716435469</t>
  </si>
  <si>
    <t>0,01266*300*1,03</t>
  </si>
  <si>
    <t>35</t>
  </si>
  <si>
    <t>185803111</t>
  </si>
  <si>
    <t>Ošetření trávníku shrabáním v rovině a svahu do 1:5</t>
  </si>
  <si>
    <t>-778985512</t>
  </si>
  <si>
    <t xml:space="preserve">Ošetření trávníku  jednorázové v rovině nebo na svahu do 1:5</t>
  </si>
  <si>
    <t>36</t>
  </si>
  <si>
    <t>R1</t>
  </si>
  <si>
    <t>Sondy pro ověření polohy inženýrských sítí včetně uvedení do původního stavu</t>
  </si>
  <si>
    <t>-1044289910</t>
  </si>
  <si>
    <t>"na každý úsek 2"2*4</t>
  </si>
  <si>
    <t>Zakládání</t>
  </si>
  <si>
    <t>37</t>
  </si>
  <si>
    <t>274311127</t>
  </si>
  <si>
    <t>Základové pasy, prahy, věnce a ostruhy z betonu prostého C 25/30</t>
  </si>
  <si>
    <t>462704379</t>
  </si>
  <si>
    <t>Základové konstrukce z betonu prostého pasy, prahy, věnce a ostruhy ve výkopu nebo na hlavách pilot C 25/30</t>
  </si>
  <si>
    <t>"na dobetonování - dle potřeby-odhad"5</t>
  </si>
  <si>
    <t>38</t>
  </si>
  <si>
    <t>275311126</t>
  </si>
  <si>
    <t>Základové patky a bloky z betonu prostého C 20/25</t>
  </si>
  <si>
    <t>-816426482</t>
  </si>
  <si>
    <t>Základové konstrukce z betonu prostého patky a bloky ve výkopu nebo na hlavách pilot C 20/25</t>
  </si>
  <si>
    <t>"pod dopravní značky"5*0,3*0,3*0,8</t>
  </si>
  <si>
    <t>Vodorovné konstrukce</t>
  </si>
  <si>
    <t>39</t>
  </si>
  <si>
    <t>452386111</t>
  </si>
  <si>
    <t>Vyrovnávací prstence z betonu prostého tř. C 25/30 v do 100 mm</t>
  </si>
  <si>
    <t>1679175926</t>
  </si>
  <si>
    <t>Podkladní a vyrovnávací konstrukce z betonu vyrovnávací prstence z prostého betonu tř. C 25/30 pod poklopy a mříže, výšky do 100 mm</t>
  </si>
  <si>
    <t>"výšková úprava mříží"8</t>
  </si>
  <si>
    <t>Komunikace pozemní</t>
  </si>
  <si>
    <t>40</t>
  </si>
  <si>
    <t>564751111</t>
  </si>
  <si>
    <t>Podklad z kameniva hrubého drceného vel. 0-63 mm tl 150 mm</t>
  </si>
  <si>
    <t>-1344071944</t>
  </si>
  <si>
    <t xml:space="preserve">Podklad nebo kryt z kameniva hrubého drceného  vel. 0-63 mm s rozprostřením a zhutněním, po zhutnění tl. 150 mm</t>
  </si>
  <si>
    <t>"sanace chodníků a vjezdů"1033,95</t>
  </si>
  <si>
    <t>41</t>
  </si>
  <si>
    <t>564841111</t>
  </si>
  <si>
    <t>Podklad ze štěrkodrtě ŠD tl 120 mm</t>
  </si>
  <si>
    <t>608386916</t>
  </si>
  <si>
    <t xml:space="preserve">Podklad ze štěrkodrti ŠD  s rozprostřením a zhutněním, po zhutnění tl. 120 mm</t>
  </si>
  <si>
    <t>"dle frézování vozovky u obruby"211</t>
  </si>
  <si>
    <t>42</t>
  </si>
  <si>
    <t>564851111</t>
  </si>
  <si>
    <t>Podklad ze štěrkodrtě ŠD tl 150 mm</t>
  </si>
  <si>
    <t>-215065447</t>
  </si>
  <si>
    <t xml:space="preserve">Podklad ze štěrkodrti ŠD  s rozprostřením a zhutněním, po zhutnění tl. 150 mm</t>
  </si>
  <si>
    <t>"chodníky".</t>
  </si>
  <si>
    <t>"1.úsek"24,2+18,75+47+26+19,8</t>
  </si>
  <si>
    <t>"2.úsek"</t>
  </si>
  <si>
    <t>"vlevo"10+47,5+104,7+46,6+20,6</t>
  </si>
  <si>
    <t>"vpravo"19,4+3,2+55+38+124</t>
  </si>
  <si>
    <t>"3.úsek"43,2+8,2+38,7+38,6+15</t>
  </si>
  <si>
    <t>"varovné pásy"4+2+2,6</t>
  </si>
  <si>
    <t>"vjezdy"</t>
  </si>
  <si>
    <t>"1.úsek"7,3+4,6+3,5+4,6+6,2</t>
  </si>
  <si>
    <t>"vlevo"10,4+10</t>
  </si>
  <si>
    <t>"vpravo"11,1+12+11,5</t>
  </si>
  <si>
    <t>"3.úsek"5,1+6,8+5+15,6</t>
  </si>
  <si>
    <t>"varovné pásy"(5+1,6+1,9+2,5)+(3,4+4,2+3,3+3,9)+(2,5+2,6+2,5)+(1,9+1+1,6+5,2)</t>
  </si>
  <si>
    <t>"vjezdy-další vrstva"156,80+0,20*(11,5+3+3,7+5,15+7,4+7,1+5,1+5,3+5,1+3,6+3,8+3+11,8)</t>
  </si>
  <si>
    <t>"SOUČET CELKOVÝ"743,7+156,8+171,91</t>
  </si>
  <si>
    <t>43</t>
  </si>
  <si>
    <t>573211111</t>
  </si>
  <si>
    <t>Postřik živičný spojovací z asfaltu v množství 0,60 kg/m2</t>
  </si>
  <si>
    <t>-2089582595</t>
  </si>
  <si>
    <t>Postřik spojovací PS bez posypu kamenivem z asfaltu silničního, v množství 0,60 kg/m2</t>
  </si>
  <si>
    <t>"Š.0,50m-dle frézování"231</t>
  </si>
  <si>
    <t>"š.0,30m-dle odstranění živ.krytu"139,5</t>
  </si>
  <si>
    <t>44</t>
  </si>
  <si>
    <t>577144111</t>
  </si>
  <si>
    <t>Asfaltový beton vrstva obrusná ACO 11 (ABS) tř. I tl 50 mm š do 3 m z nemodifikovaného asfaltu</t>
  </si>
  <si>
    <t>469712818</t>
  </si>
  <si>
    <t xml:space="preserve">Asfaltový beton vrstva obrusná ACO 11 (ABS)  s rozprostřením a se zhutněním z nemodifikovaného asfaltu v pruhu šířky do 3 m tř. I, po zhutnění tl. 50 mm</t>
  </si>
  <si>
    <t>"pro š.0,50m"231</t>
  </si>
  <si>
    <t>45</t>
  </si>
  <si>
    <t>577154111</t>
  </si>
  <si>
    <t>Asfaltový beton vrstva obrusná ACO 11 (ABS) tř. I tl 60 mm š do 3 m z nemodifikovaného asfaltu</t>
  </si>
  <si>
    <t>1685200648</t>
  </si>
  <si>
    <t xml:space="preserve">Asfaltový beton vrstva obrusná ACO 11 (ABS)  s rozprostřením a se zhutněním z nemodifikovaného asfaltu v pruhu šířky do 3 m tř. I, po zhutnění tl. 60 mm</t>
  </si>
  <si>
    <t>"pro š.0,30m"139,5</t>
  </si>
  <si>
    <t>46</t>
  </si>
  <si>
    <t>584121108</t>
  </si>
  <si>
    <t>Osazení silničních dílců z ŽB do lože z kameniva těženého tl 40 mm plochy do 15 m2</t>
  </si>
  <si>
    <t>-2103436047</t>
  </si>
  <si>
    <t xml:space="preserve">Osazení silničních dílců ze železového betonu  s podkladem z kameniva těženého do tl. 40 mm jakéhokoliv druhu a velikosti, na plochu jednotlivě do 15 m2</t>
  </si>
  <si>
    <t>"ochrana plynu - odhad"14</t>
  </si>
  <si>
    <t>47</t>
  </si>
  <si>
    <t>59381136</t>
  </si>
  <si>
    <t>panel silniční 2,00x1,00x0,15m</t>
  </si>
  <si>
    <t>-1931411211</t>
  </si>
  <si>
    <t>14/2</t>
  </si>
  <si>
    <t>48</t>
  </si>
  <si>
    <t>596211113</t>
  </si>
  <si>
    <t>Kladení zámkové dlažby komunikací pro pěší tl 60 mm skupiny A pl přes 300 m2</t>
  </si>
  <si>
    <t>-771279525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</si>
  <si>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</si>
  <si>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"chodníky"</t>
  </si>
  <si>
    <t>"1.úsek"135,75</t>
  </si>
  <si>
    <t>"2.úsek"(10+47,5+104,7+46,6+20,6)+(3,2+19,4+55+38+124)</t>
  </si>
  <si>
    <t>"3.úsek"143,7</t>
  </si>
  <si>
    <t>49</t>
  </si>
  <si>
    <t>59245006</t>
  </si>
  <si>
    <t>dlažba skladebná betonová pro nevidomé 200x100x60mm barevná - červená</t>
  </si>
  <si>
    <t>1602123968</t>
  </si>
  <si>
    <t>dlažba skladebná betonová pro nevidomé 200x100x60mm barevná</t>
  </si>
  <si>
    <t>8,6*1,03</t>
  </si>
  <si>
    <t>50</t>
  </si>
  <si>
    <t>59245018</t>
  </si>
  <si>
    <t>dlažba skladebná betonová 200x100x60mm přírodní</t>
  </si>
  <si>
    <t>928215769</t>
  </si>
  <si>
    <t>(757,05-8,6)*1,03</t>
  </si>
  <si>
    <t>51</t>
  </si>
  <si>
    <t>596211212</t>
  </si>
  <si>
    <t>Kladení zámkové dlažby komunikací pro pěší tl 80 mm skupiny A pl do 300 m2</t>
  </si>
  <si>
    <t>-1017431039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</si>
  <si>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</si>
  <si>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"1.úsek"26,2</t>
  </si>
  <si>
    <t>"2.úsek"20,35+34,6</t>
  </si>
  <si>
    <t>"3.úsek"32,5</t>
  </si>
  <si>
    <t>"varovné pásy"11+14,8+7,6+9,7</t>
  </si>
  <si>
    <t>52</t>
  </si>
  <si>
    <t>59245005</t>
  </si>
  <si>
    <t>dlažba skladebná betonová 200x100x80mm barevná - antracit</t>
  </si>
  <si>
    <t>1547408225</t>
  </si>
  <si>
    <t>(156,75-43,1)*1,03</t>
  </si>
  <si>
    <t>53</t>
  </si>
  <si>
    <t>592450061</t>
  </si>
  <si>
    <t>dlažba skladebná betonová pro nevidomé 200x100x80mm barevná -červená</t>
  </si>
  <si>
    <t>-1903558864</t>
  </si>
  <si>
    <t>dlažba skladebná betonová pro nevidomé 200x100x80mm barevná - červená</t>
  </si>
  <si>
    <t>43,1*1,03</t>
  </si>
  <si>
    <t>Trubní vedení</t>
  </si>
  <si>
    <t>54</t>
  </si>
  <si>
    <t>871251101</t>
  </si>
  <si>
    <t>Montáž chrániček inženýrských sítí D 110 x 4,2 mm</t>
  </si>
  <si>
    <t>-1764547791</t>
  </si>
  <si>
    <t>"kabely ve vjezdech - upřesní se během stavby - odhad"80</t>
  </si>
  <si>
    <t>55</t>
  </si>
  <si>
    <t>56245115</t>
  </si>
  <si>
    <t>žlab kabelový s víkem ze směsových plastů 130x130mm dl 1,2m</t>
  </si>
  <si>
    <t>-43349058</t>
  </si>
  <si>
    <t>80/1,2*1,03</t>
  </si>
  <si>
    <t>56</t>
  </si>
  <si>
    <t>871313121</t>
  </si>
  <si>
    <t>Montáž kanalizačního potrubí z PVC těsněné gumovým kroužkem otevřený výkop sklon do 20 % DN 160</t>
  </si>
  <si>
    <t>120317895</t>
  </si>
  <si>
    <t>Montáž kanalizačního potrubí z plastů z tvrdého PVC těsněných gumovým kroužkem v otevřeném výkopu ve sklonu do 20 % DN 160</t>
  </si>
  <si>
    <t>"posun ul. vpustí-nároží"2*1</t>
  </si>
  <si>
    <t>57</t>
  </si>
  <si>
    <t>28611131</t>
  </si>
  <si>
    <t>trubka kanalizační PVC DN 160x1000 mm SN4</t>
  </si>
  <si>
    <t>1405187658</t>
  </si>
  <si>
    <t>2*1,03</t>
  </si>
  <si>
    <t>58</t>
  </si>
  <si>
    <t>895941111</t>
  </si>
  <si>
    <t>Zřízení vpusti kanalizační uliční z betonových dílců typ UV-50 normální</t>
  </si>
  <si>
    <t>-381226744</t>
  </si>
  <si>
    <t xml:space="preserve">Zřízení vpusti kanalizační  uliční z betonových dílců typ UV-50 normální</t>
  </si>
  <si>
    <t>"2 kusy + rezerva"2+1</t>
  </si>
  <si>
    <t>59</t>
  </si>
  <si>
    <t>R</t>
  </si>
  <si>
    <t>Kompletní uliční vpusť vč. košů na bahno</t>
  </si>
  <si>
    <t>-1334938764</t>
  </si>
  <si>
    <t>60</t>
  </si>
  <si>
    <t>899204112</t>
  </si>
  <si>
    <t>Osazení mříží litinových včetně rámů a košů na bahno pro třídu zatížení D400, E600</t>
  </si>
  <si>
    <t>1488116281</t>
  </si>
  <si>
    <t>"na stávající vpusti"9</t>
  </si>
  <si>
    <t>61</t>
  </si>
  <si>
    <t>55242320</t>
  </si>
  <si>
    <t>mříž vtoková litinová plochá 500x500mm s rámem</t>
  </si>
  <si>
    <t>-135680358</t>
  </si>
  <si>
    <t>mříž vtoková litinová plochá 500x500mm</t>
  </si>
  <si>
    <t>62</t>
  </si>
  <si>
    <t>899204112R</t>
  </si>
  <si>
    <t>Odstranění mříží litinových včetně rámů a košů na bahno pro třídu zatížení D400, E600</t>
  </si>
  <si>
    <t>-1509775593</t>
  </si>
  <si>
    <t>63</t>
  </si>
  <si>
    <t>899431111</t>
  </si>
  <si>
    <t>Výšková úprava uličního vstupu nebo vpusti do 200 mm zvýšením krycího hrnce, šoupěte nebo hydrantu</t>
  </si>
  <si>
    <t>1657819580</t>
  </si>
  <si>
    <t xml:space="preserve">Výšková úprava uličního vstupu nebo vpusti do 200 mm  zvýšením krycího hrnce, šoupěte nebo hydrantu bez úpravy armatur</t>
  </si>
  <si>
    <t>"dle potřeby - odhad"20</t>
  </si>
  <si>
    <t>Ostatní konstrukce a práce, bourání</t>
  </si>
  <si>
    <t>64</t>
  </si>
  <si>
    <t>900000001R</t>
  </si>
  <si>
    <t xml:space="preserve">Vytýčení polohy inž.sítí </t>
  </si>
  <si>
    <t>1979863140</t>
  </si>
  <si>
    <t>"dle potřeby stavby - odhad"400*2</t>
  </si>
  <si>
    <t>65</t>
  </si>
  <si>
    <t>914111111</t>
  </si>
  <si>
    <t>Montáž svislé dopravní značky do velikosti 1 m2 objímkami na sloupek nebo konzolu</t>
  </si>
  <si>
    <t>1997817636</t>
  </si>
  <si>
    <t xml:space="preserve">Montáž svislé dopravní značky základní  velikosti do 1 m2 objímkami na sloupky nebo konzoly</t>
  </si>
  <si>
    <t>"IP6"1</t>
  </si>
  <si>
    <t>66</t>
  </si>
  <si>
    <t>40445512</t>
  </si>
  <si>
    <t>značka dopravní svislá retroreflexní fólie tř 1 FeZn-Al rám 500x500mm</t>
  </si>
  <si>
    <t>404320264</t>
  </si>
  <si>
    <t>67</t>
  </si>
  <si>
    <t>914511112</t>
  </si>
  <si>
    <t>Montáž sloupku dopravních značek délky do 3,5 m s betonovým základem a patkou</t>
  </si>
  <si>
    <t>-380631453</t>
  </si>
  <si>
    <t xml:space="preserve">Montáž sloupku dopravních značek  délky do 3,5 m do hliníkové patky</t>
  </si>
  <si>
    <t>68</t>
  </si>
  <si>
    <t>40445235</t>
  </si>
  <si>
    <t>sloupek pro dopravní značku Al D 60mm v 3,5m</t>
  </si>
  <si>
    <t>-1013399192</t>
  </si>
  <si>
    <t>69</t>
  </si>
  <si>
    <t>40445256</t>
  </si>
  <si>
    <t>svorka upínací na sloupek dopravní značky D 60mm</t>
  </si>
  <si>
    <t>1503514229</t>
  </si>
  <si>
    <t>70</t>
  </si>
  <si>
    <t>40445253</t>
  </si>
  <si>
    <t>víčko plastové na sloupek D 60mm</t>
  </si>
  <si>
    <t>928508990</t>
  </si>
  <si>
    <t>71</t>
  </si>
  <si>
    <t>40445240</t>
  </si>
  <si>
    <t>patka pro sloupek Al D 60mm</t>
  </si>
  <si>
    <t>-268389206</t>
  </si>
  <si>
    <t>72</t>
  </si>
  <si>
    <t>915491211</t>
  </si>
  <si>
    <t>Osazení vodícího proužku z betonových desek do betonového lože z betonu C20/25nXF3 tl. do 100 mm š proužku 250 mm</t>
  </si>
  <si>
    <t>-317336669</t>
  </si>
  <si>
    <t>Osazení vodicího proužku z betonových prefabrikovaných desek tl. do 120 mm do lože z cementové malty tl. 20 mm, s vyplněním a zatřením spár cementovou maltou s podkladní vrstvou z betonu prostého c20/25nXF3 tl. 50 až 100 mm šířka proužku 250 mm</t>
  </si>
  <si>
    <t>"1. úsek"</t>
  </si>
  <si>
    <t>"vlevo"112</t>
  </si>
  <si>
    <t>"2. úsek"</t>
  </si>
  <si>
    <t>"vlevo+vpravo" 129+114</t>
  </si>
  <si>
    <t>"3. úsek"</t>
  </si>
  <si>
    <t>"vpravo"107</t>
  </si>
  <si>
    <t>73</t>
  </si>
  <si>
    <t>59218002</t>
  </si>
  <si>
    <t>krajník betonový silniční 500x250x100mm bílý</t>
  </si>
  <si>
    <t>-205556517</t>
  </si>
  <si>
    <t>krajník betonový silniční 500x250x100mm</t>
  </si>
  <si>
    <t>"1. úsek" 112</t>
  </si>
  <si>
    <t>"2. úsek" 129+114</t>
  </si>
  <si>
    <t>355*1,03</t>
  </si>
  <si>
    <t>74</t>
  </si>
  <si>
    <t>592180021</t>
  </si>
  <si>
    <t>krajník betonový silniční 500x250x100mm šedý</t>
  </si>
  <si>
    <t>2077739039</t>
  </si>
  <si>
    <t>"3. úsek"107*1,03</t>
  </si>
  <si>
    <t>75</t>
  </si>
  <si>
    <t>916131213</t>
  </si>
  <si>
    <t>Osazení silničního obrubníku betonového stojatého s boční opěrou do lože z betonu prostého C20/25nXF3</t>
  </si>
  <si>
    <t>1275282910</t>
  </si>
  <si>
    <t>Osazení silničního obrubníku betonového se zřízením lože, s vyplněním a zatřením spár cementovou maltou stojatého s boční opěrou z betonu prostého, do lože z betonu prostého C20/25nXF3</t>
  </si>
  <si>
    <t>"3. úsek" 107</t>
  </si>
  <si>
    <t>76</t>
  </si>
  <si>
    <t>59217030</t>
  </si>
  <si>
    <t>obrubník betonový silniční přechodový 1000x150x150-250mm</t>
  </si>
  <si>
    <t>469304566</t>
  </si>
  <si>
    <t>11*1,03</t>
  </si>
  <si>
    <t>77</t>
  </si>
  <si>
    <t>59217029</t>
  </si>
  <si>
    <t>obrubník betonový silniční nájezdový 1000x150x150mm</t>
  </si>
  <si>
    <t>2094231557</t>
  </si>
  <si>
    <t>"v místě pro přecházení a ve vjezdech"(6,3+3,6+3,8+3+11,8)*1,03</t>
  </si>
  <si>
    <t>78</t>
  </si>
  <si>
    <t>59217031</t>
  </si>
  <si>
    <t>obrubník betonový silniční 1000x150x250mm</t>
  </si>
  <si>
    <t>1760095896</t>
  </si>
  <si>
    <t>107-(11+28,5)</t>
  </si>
  <si>
    <t>67,50*1,03</t>
  </si>
  <si>
    <t>79</t>
  </si>
  <si>
    <t>916231213</t>
  </si>
  <si>
    <t>Osazení chodníkového obrubníku betonového stojatého s boční opěrou do lože z betonu prostého C20/25nXF3</t>
  </si>
  <si>
    <t>-465035739</t>
  </si>
  <si>
    <t>Osazení chodníkového obrubníku betonového se zřízením lože, s vyplněním a zatřením spár cementovou maltou stojatého s boční opěrou z betonu prostého, do lože z betonu prostého C20/25nXF3</t>
  </si>
  <si>
    <t>"2. úsek vlevo - dle vytrhaných obrub bez obrub vjezdů do vnitrobloku"134,6+5,6</t>
  </si>
  <si>
    <t>80</t>
  </si>
  <si>
    <t>59217008</t>
  </si>
  <si>
    <t>obrubník betonový parkový 1000x80x200mm</t>
  </si>
  <si>
    <t>-327746087</t>
  </si>
  <si>
    <t>140,2*1,03</t>
  </si>
  <si>
    <t>81</t>
  </si>
  <si>
    <t>916241113</t>
  </si>
  <si>
    <t>Osazení obrubníku kamenného ležatého s boční opěrou do lože z betonu prostého C20/25nXF3</t>
  </si>
  <si>
    <t>-16114087</t>
  </si>
  <si>
    <t>Osazení obrubníku kamenného se zřízením lože, s vyplněním a zatřením spár cementovou maltou ležatého s boční opěrou z betonu prostého, do lože z betonu prostého C20/25nXF3</t>
  </si>
  <si>
    <t>"1. úsek vlevo"112</t>
  </si>
  <si>
    <t>"2. úsek"129+114</t>
  </si>
  <si>
    <t>82</t>
  </si>
  <si>
    <t>58380004</t>
  </si>
  <si>
    <t>obrubník kamenný žulový přímý 250x200mm a nebo (200x200mm)</t>
  </si>
  <si>
    <t>-1947964635</t>
  </si>
  <si>
    <t>obrubník kamenný žulový přímý 250x200mm</t>
  </si>
  <si>
    <t>"použijí se vybourané stávající obrubníky"355*1,03</t>
  </si>
  <si>
    <t>83</t>
  </si>
  <si>
    <t>916991121</t>
  </si>
  <si>
    <t>Lože pod obrubníky, krajníky nebo obruby z dlažebních kostek z betonu prostého C 20/25nXF3</t>
  </si>
  <si>
    <t>619871955</t>
  </si>
  <si>
    <t xml:space="preserve">Lože pod obrubníky, krajníky nebo obruby z dlažebních kostek  z betonu prostého tř. C 20/25nXF3</t>
  </si>
  <si>
    <t>"1. a 2.úsek - kamen.obr.+V.P."0,70*355*0,05</t>
  </si>
  <si>
    <t>"3. úsek - beton.obr.+V.P."0,60*107*0,05</t>
  </si>
  <si>
    <t>"záhon.obr."0,3*140,2*0,05</t>
  </si>
  <si>
    <t>84</t>
  </si>
  <si>
    <t>919112223</t>
  </si>
  <si>
    <t>Řezání spár pro vytvoření komůrky š 15 mm hl 30 mm pro těsnící zálivku v živičném krytu</t>
  </si>
  <si>
    <t>-358037242</t>
  </si>
  <si>
    <t xml:space="preserve">Řezání dilatačních spár v živičném krytu  vytvoření komůrky pro těsnící zálivku šířky 15 mm, hloubky 30 mm</t>
  </si>
  <si>
    <t>"dle délky V.P."462+8*0,5</t>
  </si>
  <si>
    <t>85</t>
  </si>
  <si>
    <t>919121122</t>
  </si>
  <si>
    <t>Těsnění spár zálivkou za studena pro komůrky š 15 mm hl 30 mm s těsnicím profilem</t>
  </si>
  <si>
    <t>2001910762</t>
  </si>
  <si>
    <t xml:space="preserve">Utěsnění dilatačních spár zálivkou za studena  v cementobetonovém nebo živičném krytu včetně adhezního nátěru s těsnicím profilem pod zálivkou, pro komůrky šířky 15 mm, hloubky 30 mm</t>
  </si>
  <si>
    <t>86</t>
  </si>
  <si>
    <t>919735113</t>
  </si>
  <si>
    <t>Řezání stávajícího živičného krytu hl do 150 mm</t>
  </si>
  <si>
    <t>810374137</t>
  </si>
  <si>
    <t xml:space="preserve">Řezání stávajícího živičného krytu nebo podkladu  hloubky přes 100 do 150 mm</t>
  </si>
  <si>
    <t>87</t>
  </si>
  <si>
    <t>966006132</t>
  </si>
  <si>
    <t>Odstranění značek dopravních nebo orientačních se sloupky s betonovými patkami</t>
  </si>
  <si>
    <t>-179098444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</si>
  <si>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</si>
  <si>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997</t>
  </si>
  <si>
    <t>Přesun sutě</t>
  </si>
  <si>
    <t>88</t>
  </si>
  <si>
    <t>997211511</t>
  </si>
  <si>
    <t>Vodorovná doprava suti po suchu na vzdálenost do 1 km</t>
  </si>
  <si>
    <t>-97854425</t>
  </si>
  <si>
    <t xml:space="preserve">Vodorovná doprava suti nebo vybouraných hmot  suti se složením a hrubým urovnáním, na vzdálenost do 1 km</t>
  </si>
  <si>
    <t>"kostky K10"17,31</t>
  </si>
  <si>
    <t>"beton"2,63</t>
  </si>
  <si>
    <t>"kamenivo"298,6</t>
  </si>
  <si>
    <t>"živice"5,51+30,69+27+3,23</t>
  </si>
  <si>
    <t>89</t>
  </si>
  <si>
    <t>997211519</t>
  </si>
  <si>
    <t>Příplatek ZKD 1 km u vodorovné dopravy suti</t>
  </si>
  <si>
    <t>242833811</t>
  </si>
  <si>
    <t xml:space="preserve">Vodorovná doprava suti nebo vybouraných hmot  suti se složením a hrubým urovnáním, na vzdálenost Příplatek k ceně za každý další i započatý 1 km přes 1 km</t>
  </si>
  <si>
    <t>"na skládku do 14 km"</t>
  </si>
  <si>
    <t>"živice"5,51+30,69</t>
  </si>
  <si>
    <t>337,43*13</t>
  </si>
  <si>
    <t>90</t>
  </si>
  <si>
    <t>-1638079564</t>
  </si>
  <si>
    <t>"na skládku do 2 km - bez poplatku za uložení odpadu"</t>
  </si>
  <si>
    <t>"živice-frézování"27+3,23</t>
  </si>
  <si>
    <t>47,54*1</t>
  </si>
  <si>
    <t>91</t>
  </si>
  <si>
    <t>997211521</t>
  </si>
  <si>
    <t>Vodorovná doprava vybouraných hmot po suchu na vzdálenost do 1 km</t>
  </si>
  <si>
    <t>-585172515</t>
  </si>
  <si>
    <t xml:space="preserve">Vodorovná doprava suti nebo vybouraných hmot  vybouraných hmot se složením a hrubým urovnáním nebo s přeložením na jiný dopravní prostředek kromě lodi, na vzdálenost do 1 km</t>
  </si>
  <si>
    <t>"dlaždice 30/30"207,44</t>
  </si>
  <si>
    <t>"zámková dlažba"21,32</t>
  </si>
  <si>
    <t>"obruby ležaté kamenné"265,06/2</t>
  </si>
  <si>
    <t>"obruby ležaté -vodící proužky"265,06/2</t>
  </si>
  <si>
    <t>"obruby záhon."6,94</t>
  </si>
  <si>
    <t>92</t>
  </si>
  <si>
    <t>997211529</t>
  </si>
  <si>
    <t>Příplatek ZKD 1 km u vodorovné dopravy vybouraných hmot</t>
  </si>
  <si>
    <t>1217030867</t>
  </si>
  <si>
    <t xml:space="preserve">Vodorovná doprava suti nebo vybouraných hmot  vybouraných hmot se složením a hrubým urovnáním nebo s přeložením na jiný dopravní prostředek kromě lodi, na vzdálenost Příplatek k ceně za každý další i započatý 1 km přes 1 km</t>
  </si>
  <si>
    <t>"vodící proužky"265,06/2</t>
  </si>
  <si>
    <t>"obruby záhonové"6,94</t>
  </si>
  <si>
    <t>139,47*13</t>
  </si>
  <si>
    <t>93</t>
  </si>
  <si>
    <t>702661415</t>
  </si>
  <si>
    <t>94</t>
  </si>
  <si>
    <t>997211611</t>
  </si>
  <si>
    <t>Nakládání suti na dopravní prostředky pro vodorovnou dopravu</t>
  </si>
  <si>
    <t>-2070365232</t>
  </si>
  <si>
    <t xml:space="preserve">Nakládání suti nebo vybouraných hmot  na dopravní prostředky pro vodorovnou dopravu suti</t>
  </si>
  <si>
    <t>95</t>
  </si>
  <si>
    <t>997211612</t>
  </si>
  <si>
    <t>Nakládání vybouraných hmot na dopravní prostředky pro vodorovnou dopravu</t>
  </si>
  <si>
    <t>-1471059855</t>
  </si>
  <si>
    <t xml:space="preserve">Nakládání suti nebo vybouraných hmot  na dopravní prostředky pro vodorovnou dopravu vybouraných hmot</t>
  </si>
  <si>
    <t>96</t>
  </si>
  <si>
    <t>997221815</t>
  </si>
  <si>
    <t>Poplatek za uložení na skládce (skládkovné) stavebního odpadu betonového kód odpadu 170 101</t>
  </si>
  <si>
    <t>-1533978319</t>
  </si>
  <si>
    <t>Poplatek za uložení stavebního odpadu na skládce (skládkovné) z prostého betonu zatříděného do Katalogu odpadů pod kódem 170 101</t>
  </si>
  <si>
    <t>97</t>
  </si>
  <si>
    <t>997221845</t>
  </si>
  <si>
    <t>Poplatek za uložení na skládce (skládkovné) odpadu asfaltového bez dehtu kód odpadu 170 302</t>
  </si>
  <si>
    <t>503074318</t>
  </si>
  <si>
    <t>Poplatek za uložení stavebního odpadu na skládce (skládkovné) asfaltového bez obsahu dehtu zatříděného do Katalogu odpadů pod kódem 170 302</t>
  </si>
  <si>
    <t>"živice z chodníků"5,51+30,69</t>
  </si>
  <si>
    <t>98</t>
  </si>
  <si>
    <t>997221855</t>
  </si>
  <si>
    <t>Poplatek za uložení na skládce (skládkovné) zeminy a kameniva kód odpadu 170 504</t>
  </si>
  <si>
    <t>-1079216426</t>
  </si>
  <si>
    <t>998</t>
  </si>
  <si>
    <t>Přesun hmot</t>
  </si>
  <si>
    <t>99</t>
  </si>
  <si>
    <t>998223011</t>
  </si>
  <si>
    <t>Přesun hmot pro pozemní komunikace s krytem dlážděným</t>
  </si>
  <si>
    <t>1002587759</t>
  </si>
  <si>
    <t xml:space="preserve">Přesun hmot pro pozemní komunikace s krytem dlážděným  dopravní vzdálenost do 200 m jakékoliv délky objektu</t>
  </si>
  <si>
    <t>PSV</t>
  </si>
  <si>
    <t>Práce a dodávky PSV</t>
  </si>
  <si>
    <t>715</t>
  </si>
  <si>
    <t>Izolace proti chemickým vlivům</t>
  </si>
  <si>
    <t>100</t>
  </si>
  <si>
    <t>715191010</t>
  </si>
  <si>
    <t>Provedení nopové izolace u domů vč. materiálu a zabudování</t>
  </si>
  <si>
    <t>1955402810</t>
  </si>
  <si>
    <t xml:space="preserve">Provedení izolace stavebních konstrukcí - doplňkové práce  položení ochranné textilie v jedné vrstvě na ploše svislé</t>
  </si>
  <si>
    <t>"3. úsek"20,2+17,9+8,7</t>
  </si>
  <si>
    <t>SO 101.2 - CHODNÍKY - NEZPŮSOBILÉ VÝDAJE</t>
  </si>
  <si>
    <t>113107162</t>
  </si>
  <si>
    <t>Odstranění podkladu z kameniva drceného tl 200 mm strojně pl přes 50 do 200 m2</t>
  </si>
  <si>
    <t>-815620438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</si>
  <si>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</si>
  <si>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"vjezdy do vnitrobloku-za chodníkem"54,85</t>
  </si>
  <si>
    <t>"přípojky svodů ve vozovce"4*1*5</t>
  </si>
  <si>
    <t>113107431</t>
  </si>
  <si>
    <t>Odstranění podkladu z betonu prostého tl 150 mm při překopech strojně pl do 15 m2</t>
  </si>
  <si>
    <t>-346569733</t>
  </si>
  <si>
    <t>Odstranění podkladů nebo krytů při překopech inženýrských sítí s přemístěním hmot na skládku ve vzdálenosti do 3 m nebo s naložením na dopravní prostředek strojně plochy jednotlivě do 15 m2 z betonu prostého, o tl. vrstvy přes 100 do 150 mm</t>
  </si>
  <si>
    <t>"vjezdy do vnitrobloku"54,85</t>
  </si>
  <si>
    <t>2088396835</t>
  </si>
  <si>
    <t>"vjezdy do vnitrobloku"28,85+26</t>
  </si>
  <si>
    <t>113154124</t>
  </si>
  <si>
    <t>Frézování živičného krytu tl 100 mm pruh š 1 m pl do 500 m2 bez překážek v trase</t>
  </si>
  <si>
    <t>792976762</t>
  </si>
  <si>
    <t xml:space="preserve">Frézování živičného podkladu nebo krytu  s naložením na dopravní prostředek plochy do 500 m2 bez překážek v trase pruhu šířky přes 0,5 m do 1 m, tloušťky vrstvy 100 mm</t>
  </si>
  <si>
    <t>"přípojky svodů ve vozovce" 4*1,7*1</t>
  </si>
  <si>
    <t>-111699402</t>
  </si>
  <si>
    <t>"u vnitrobloku"4*8,30</t>
  </si>
  <si>
    <t>122202201</t>
  </si>
  <si>
    <t>Odkopávky a prokopávky nezapažené pro silnice objemu do 100 m3 v hornině tř. 3</t>
  </si>
  <si>
    <t>1744363175</t>
  </si>
  <si>
    <t xml:space="preserve">Odkopávky a prokopávky nezapažené pro silnice  s přemístěním výkopku v příčných profilech na vzdálenost do 15 m nebo s naložením na dopravní prostředek v hornině tř. 3 do 100 m3</t>
  </si>
  <si>
    <t>"vjezdy vnitr.-sanace"54,85*0,15</t>
  </si>
  <si>
    <t>"přípojky svodů"4*5*1*0,5</t>
  </si>
  <si>
    <t>-1545795692</t>
  </si>
  <si>
    <t>1163273050</t>
  </si>
  <si>
    <t>"přípojky dešťových svodů - 4 kusy"4*5*1*1</t>
  </si>
  <si>
    <t>-1541755227</t>
  </si>
  <si>
    <t>-1707589944</t>
  </si>
  <si>
    <t>"rýhy"20</t>
  </si>
  <si>
    <t>733213387</t>
  </si>
  <si>
    <t>"odkopávky"18,23</t>
  </si>
  <si>
    <t>"zasypání přípojek dešťových svodů"-4*1*5*0,8</t>
  </si>
  <si>
    <t>-1180344694</t>
  </si>
  <si>
    <t>"na skládku do 14 km"22,23*4</t>
  </si>
  <si>
    <t>-1412025744</t>
  </si>
  <si>
    <t>1577829512</t>
  </si>
  <si>
    <t>969435377</t>
  </si>
  <si>
    <t>22,23*1,9</t>
  </si>
  <si>
    <t>175151101</t>
  </si>
  <si>
    <t>Obsypání potrubí strojně sypaninou bez prohození, uloženou do 3 m</t>
  </si>
  <si>
    <t>-481362352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</si>
  <si>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</si>
  <si>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"přípojky svodů"4*5*0,4*1</t>
  </si>
  <si>
    <t>58331200</t>
  </si>
  <si>
    <t>štěrkopísek netříděný zásypový</t>
  </si>
  <si>
    <t>-1222722455</t>
  </si>
  <si>
    <t>8*1,9</t>
  </si>
  <si>
    <t>-466451254</t>
  </si>
  <si>
    <t>"travnatá plocha u vjezdů do vnitrobloku"2*8,5*1+2*8,5*1</t>
  </si>
  <si>
    <t>382957072</t>
  </si>
  <si>
    <t>"dle zeleně 2.úsek u obrub vjezdů do vnitrobloku vlevo"34</t>
  </si>
  <si>
    <t>"okolo stromů 2.úsek vpravo"5*1*1</t>
  </si>
  <si>
    <t>401887269</t>
  </si>
  <si>
    <t>39*1,9*0,1</t>
  </si>
  <si>
    <t>2066670932</t>
  </si>
  <si>
    <t>-964522496</t>
  </si>
  <si>
    <t>0,0034*300*1,03</t>
  </si>
  <si>
    <t>184911311</t>
  </si>
  <si>
    <t>Položení mulčovací textilie v rovině a svahu do 1:5</t>
  </si>
  <si>
    <t>-880669207</t>
  </si>
  <si>
    <t>Položení mulčovací textilie proti prorůstání plevelů kolem vysázených rostlin v rovině nebo na svahu do 1:5</t>
  </si>
  <si>
    <t>"okolo stromů"5*1*1</t>
  </si>
  <si>
    <t>69311080</t>
  </si>
  <si>
    <t>geotextilie netkaná separační, ochranná, filtrační, drenážní PES 200g/m2</t>
  </si>
  <si>
    <t>465716240</t>
  </si>
  <si>
    <t>184911421</t>
  </si>
  <si>
    <t>Mulčování rostlin kůrou tl. do 0,1 m v rovině a svahu do 1:5</t>
  </si>
  <si>
    <t>-2075711899</t>
  </si>
  <si>
    <t>Mulčování vysazených rostlin mulčovací kůrou, tl. do 100 mm v rovině nebo na svahu do 1:5</t>
  </si>
  <si>
    <t>10391100</t>
  </si>
  <si>
    <t>kůra mulčovací VL</t>
  </si>
  <si>
    <t>1654119807</t>
  </si>
  <si>
    <t>5*0,1*1,03</t>
  </si>
  <si>
    <t>451573111</t>
  </si>
  <si>
    <t>Lože pod potrubí otevřený výkop ze štěrkopísku</t>
  </si>
  <si>
    <t>853613227</t>
  </si>
  <si>
    <t>Lože pod potrubí, stoky a drobné objekty v otevřeném výkopu z písku a štěrkopísku do 63 mm</t>
  </si>
  <si>
    <t>"přípojky dešťových svodů"4*5*1*0,15</t>
  </si>
  <si>
    <t>-1614211047</t>
  </si>
  <si>
    <t>"sanace vjezdů do vnitrobloku"54,85</t>
  </si>
  <si>
    <t>-1459243229</t>
  </si>
  <si>
    <t>"vjezdy do vnitrobloku - 2 vrstvy"54,85*2</t>
  </si>
  <si>
    <t>"přípojky svodů"4*(1,7*1)*2</t>
  </si>
  <si>
    <t>934296649</t>
  </si>
  <si>
    <t>"přípojky svodů ve vozovce"4*1,7*1</t>
  </si>
  <si>
    <t>1739748786</t>
  </si>
  <si>
    <t>-1230216704</t>
  </si>
  <si>
    <t>596212211</t>
  </si>
  <si>
    <t>Kladení zámkové dlažby pozemních komunikací tl 80 mm skupiny A pl do 100 m2</t>
  </si>
  <si>
    <t>-2029351381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</si>
  <si>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</si>
  <si>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"2.úsek vlevo - vjezdy do vnitrobloku" 54,85</t>
  </si>
  <si>
    <t>-125288002</t>
  </si>
  <si>
    <t>dlažba skladebná betonová 200x100x80mm barevná</t>
  </si>
  <si>
    <t>54,85*1,03</t>
  </si>
  <si>
    <t>871273121</t>
  </si>
  <si>
    <t>Montáž kanalizačního potrubí z PVC těsněné gumovým kroužkem otevřený výkop sklon do 20 % DN 125</t>
  </si>
  <si>
    <t>1055072529</t>
  </si>
  <si>
    <t>Montáž kanalizačního potrubí z plastů z tvrdého PVC těsněných gumovým kroužkem v otevřeném výkopu ve sklonu do 20 % DN 125</t>
  </si>
  <si>
    <t>"výměna přípojek lapačů splavenin"4*5</t>
  </si>
  <si>
    <t>28611192</t>
  </si>
  <si>
    <t>trubka kanalizační PPKGEM 125x3,9x1000 mm SN10</t>
  </si>
  <si>
    <t>-1907209556</t>
  </si>
  <si>
    <t>20*1,03</t>
  </si>
  <si>
    <t>877265271</t>
  </si>
  <si>
    <t>Montáž lapače střešních splavenin z tvrdého PVC-systém KG DN 110</t>
  </si>
  <si>
    <t>2109982830</t>
  </si>
  <si>
    <t xml:space="preserve">Montáž tvarovek na kanalizačním potrubí z trub z plastu  z tvrdého PVC nebo z polypropylenu v otevřeném výkopu lapačů střešních splavenin DN 100</t>
  </si>
  <si>
    <t>55244101</t>
  </si>
  <si>
    <t xml:space="preserve">lapač  střešních splavenin DN 125 z tvrdého PVC</t>
  </si>
  <si>
    <t>566005006</t>
  </si>
  <si>
    <t>4*1,03</t>
  </si>
  <si>
    <t>877275211</t>
  </si>
  <si>
    <t>Montáž tvarovek z tvrdého PVC-systém KG nebo z polypropylenu-systém KG 2000 jednoosé DN 125</t>
  </si>
  <si>
    <t>-267855304</t>
  </si>
  <si>
    <t xml:space="preserve">Montáž tvarovek na kanalizačním potrubí z trub z plastu  z tvrdého PVC nebo z polypropylenu v otevřeném výkopu jednoosých DN 125</t>
  </si>
  <si>
    <t>"u lapačů střešních splavenin"4</t>
  </si>
  <si>
    <t>28611968</t>
  </si>
  <si>
    <t>Tvarovka kanalizační PP KG DN 125</t>
  </si>
  <si>
    <t>-1809791709</t>
  </si>
  <si>
    <t>přesuvka kanalizační PP KG DN 125</t>
  </si>
  <si>
    <t>-472720991</t>
  </si>
  <si>
    <t>"A12a-2x, B12-3x, B20a-2x, B28, E7b-2x, E13-3x,P2-4x"17</t>
  </si>
  <si>
    <t>40445538</t>
  </si>
  <si>
    <t>značka dopravní svislá retroreflexní fólie tř 1 FeZn-Al rám D 500mm</t>
  </si>
  <si>
    <t>-1338645943</t>
  </si>
  <si>
    <t>"B12-3x, B20a-2x,B28"6</t>
  </si>
  <si>
    <t>-431908756</t>
  </si>
  <si>
    <t>"P2-4x"4</t>
  </si>
  <si>
    <t>40445510</t>
  </si>
  <si>
    <t>značka dopravní svislá retroreflexní fólie tř 1 FeZn-Al rám trojúhelník 900mm</t>
  </si>
  <si>
    <t>2021737302</t>
  </si>
  <si>
    <t>"A12-2x"2</t>
  </si>
  <si>
    <t>40445532</t>
  </si>
  <si>
    <t>značka dopravní svislá retroreflexní fólie tř 1 FeZn-Al rám 300x200mm</t>
  </si>
  <si>
    <t>-1720561533</t>
  </si>
  <si>
    <t>"E7b-2x"2</t>
  </si>
  <si>
    <t>40445531</t>
  </si>
  <si>
    <t>značka dopravní svislá retroreflexní fólie tř 1 FeZn-Al rám 500x300mm</t>
  </si>
  <si>
    <t>910107150</t>
  </si>
  <si>
    <t>"E13-3x"3</t>
  </si>
  <si>
    <t>1103878309</t>
  </si>
  <si>
    <t>"odhad"10</t>
  </si>
  <si>
    <t>-439981918</t>
  </si>
  <si>
    <t>17*2</t>
  </si>
  <si>
    <t>1590432756</t>
  </si>
  <si>
    <t>39212429</t>
  </si>
  <si>
    <t>1540056059</t>
  </si>
  <si>
    <t>237693456</t>
  </si>
  <si>
    <t>"2.úsek vlevo u vjezdů do vnitrobloku"4*8,5</t>
  </si>
  <si>
    <t>"okolo stromů vpravo"5*3*1</t>
  </si>
  <si>
    <t>244952311</t>
  </si>
  <si>
    <t>49*1,03</t>
  </si>
  <si>
    <t>Lože pod obrubníky, krajníky nebo obruby z dlažebních kostek z betonu prostého C20/25nXF3</t>
  </si>
  <si>
    <t>1222111480</t>
  </si>
  <si>
    <t xml:space="preserve">Lože pod obrubníky, krajníky nebo obruby z dlažebních kostek  z betonu prostého tř. C20/25nXF3</t>
  </si>
  <si>
    <t>"záhonová obruba"0,3*49*0,05</t>
  </si>
  <si>
    <t>-353254146</t>
  </si>
  <si>
    <t>1535760075</t>
  </si>
  <si>
    <t>780412554</t>
  </si>
  <si>
    <t>"přípojky svodů"4*1,7*2+4*1</t>
  </si>
  <si>
    <t>-1048182183</t>
  </si>
  <si>
    <t>979024443</t>
  </si>
  <si>
    <t>Očištění vybouraných obrubníků a krajníků silničních</t>
  </si>
  <si>
    <t>-1335211386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</si>
  <si>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</si>
  <si>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"obruby dle odstranění z uznatelných položek"457</t>
  </si>
  <si>
    <t>979054441</t>
  </si>
  <si>
    <t>Očištění vybouraných z desek nebo dlaždic s původním spárováním z kameniva těženého</t>
  </si>
  <si>
    <t>93136867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</si>
  <si>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</si>
  <si>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"dlaždice 30/30 - dle rozebrání"813,5</t>
  </si>
  <si>
    <t>979054451</t>
  </si>
  <si>
    <t>Očištění vybouraných zámkových dlaždic s původním spárováním z kameniva těženého</t>
  </si>
  <si>
    <t>1098773134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</si>
  <si>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</si>
  <si>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"dle rozebrání"82</t>
  </si>
  <si>
    <t>979071021</t>
  </si>
  <si>
    <t>Očištění dlažebních kostek drobných s původním spárováním kamenivem těženým při překopech ing sítí</t>
  </si>
  <si>
    <t>-1350294590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</si>
  <si>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</si>
  <si>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"dle rozebrání"54,1</t>
  </si>
  <si>
    <t>Palety pro uložení vybouraných dlaždic a obrubníků</t>
  </si>
  <si>
    <t>1458817285</t>
  </si>
  <si>
    <t>"dlaždice, na paletě 14,4m2"</t>
  </si>
  <si>
    <t>813,5/14,4</t>
  </si>
  <si>
    <t>"zámková dlažba, na paletě 11,62m2"</t>
  </si>
  <si>
    <t>82/11,62</t>
  </si>
  <si>
    <t>"obruby na paletě, 86m"</t>
  </si>
  <si>
    <t>457/86</t>
  </si>
  <si>
    <t>-1347801420</t>
  </si>
  <si>
    <t>"beton"17,83</t>
  </si>
  <si>
    <t>"kamenivo"21,71</t>
  </si>
  <si>
    <t>"živice"5,38+1,74</t>
  </si>
  <si>
    <t>1025774445</t>
  </si>
  <si>
    <t>"na skládku do 14km"50,04*13</t>
  </si>
  <si>
    <t>914581303</t>
  </si>
  <si>
    <t>-203853749</t>
  </si>
  <si>
    <t>327728316</t>
  </si>
  <si>
    <t>-19333140</t>
  </si>
  <si>
    <t>-1933623208</t>
  </si>
  <si>
    <t>SO 401 - VEŘEJNÉ OSVĚTLENÍ - ZPŮSOBILÉ VÝDAJE</t>
  </si>
  <si>
    <t>Ing.Srba T.</t>
  </si>
  <si>
    <t>M21 - Elektromontáže</t>
  </si>
  <si>
    <t>M46 - Zemní práce při montážích</t>
  </si>
  <si>
    <t>000 - Vedlejší a ostatní náklady</t>
  </si>
  <si>
    <t>VN - Vedlejší náklady</t>
  </si>
  <si>
    <t>M21</t>
  </si>
  <si>
    <t>Elektromontáže</t>
  </si>
  <si>
    <t>210202011R01</t>
  </si>
  <si>
    <t>Svítidlo venkovní LED, umístění na výložník</t>
  </si>
  <si>
    <t>"dle PD"13</t>
  </si>
  <si>
    <t>00000000.01</t>
  </si>
  <si>
    <t>Svítidlo LED DM10 7500/46W WW CLO IP66, obousměrná GPRS komunikace, SIM, GPS</t>
  </si>
  <si>
    <t>ks</t>
  </si>
  <si>
    <t>"Dle pol. 210 20-2011.R01:"8</t>
  </si>
  <si>
    <t>00000000.02</t>
  </si>
  <si>
    <t>Svítidlo LED přechodové DPR1 11500/76W, WW CLO, IP66, GPRS komunikace, SIM, GPS</t>
  </si>
  <si>
    <t>210204011R00</t>
  </si>
  <si>
    <t>Stožár osvětlovací ocelový délky do 12 m</t>
  </si>
  <si>
    <t>"dle PD"10</t>
  </si>
  <si>
    <t>0000000.03</t>
  </si>
  <si>
    <t>Stožár sadový 133/89/60, H=7m, žárově zinkovaný</t>
  </si>
  <si>
    <t>0000000.04</t>
  </si>
  <si>
    <t>Stožár atyp 133/102/76, H=7m, žárově zinkovaný</t>
  </si>
  <si>
    <t>0000000.05</t>
  </si>
  <si>
    <t>Stožár přechodový 159/133/114, žárově zinkovaný</t>
  </si>
  <si>
    <t>0000000.06</t>
  </si>
  <si>
    <t>Stožár silniční zesílený 159/133/114, H=8,2m, žárově zinkovaný</t>
  </si>
  <si>
    <t>210204103RS2</t>
  </si>
  <si>
    <t>Výložník ocelový 1ramenný do 35 kg, včetně nákladů na montážní plošinu</t>
  </si>
  <si>
    <t>0000000.07</t>
  </si>
  <si>
    <t>Výložník jednoramenný přechodový na průměr 114mm, vyložení do 4m, atyp. dle výkr. Situace</t>
  </si>
  <si>
    <t>0000000.08</t>
  </si>
  <si>
    <t>Výložník jednoramenný objímkový na průměr 114mm, vyložení do 3m, atyp. dle výkr. Situace</t>
  </si>
  <si>
    <t>0000000.09</t>
  </si>
  <si>
    <t>Výložník jednoramenný objímkový na průměr 76mm, vyložení do 1,5m</t>
  </si>
  <si>
    <t>0000000.10</t>
  </si>
  <si>
    <t>Výložník jednoramenný obloukový na průměr 114mm, vyložení 2m, sklon dle stáv. výložníku (15°)</t>
  </si>
  <si>
    <t>210204202R00</t>
  </si>
  <si>
    <t>Elektrovýzbroj stožáru</t>
  </si>
  <si>
    <t>000000.11</t>
  </si>
  <si>
    <t>Stožárová svorkovnice na DIN, průchozí, např. SR482-VL Z/Cu, včetně pojistky 2x6A</t>
  </si>
  <si>
    <t>000000.12</t>
  </si>
  <si>
    <t>Stožárová svorkovnice na DIN, odbočná, např. SR482-VL Z/Cu, včetně pojistky 2x6A</t>
  </si>
  <si>
    <t>222301421R00</t>
  </si>
  <si>
    <t>Svodič přepětí drátový</t>
  </si>
  <si>
    <t>000000.12.1</t>
  </si>
  <si>
    <t>Svodič přepětí pro veřejné osvětlení, T2+T3, 10kV, 5kA</t>
  </si>
  <si>
    <t>210810005RT1</t>
  </si>
  <si>
    <t xml:space="preserve">Kabel CYKY-J  3 x 1,5 mm2 , včetně dodávky kabelu</t>
  </si>
  <si>
    <t>210810014RT1</t>
  </si>
  <si>
    <t>Kabel CYKY-J 4 x 16 mm2 volně uložený, včetně dodávky kabelu</t>
  </si>
  <si>
    <t>210220021RT1</t>
  </si>
  <si>
    <t>Vedení uzemňovací v zemi FeZn do 120 mm2, včetně drátu FeZn D=10mm</t>
  </si>
  <si>
    <t>210220301RT2</t>
  </si>
  <si>
    <t>Svorka hromosvodová do 2 šroubů /SS, SZ, SO/, včetně dodávky svorky SS</t>
  </si>
  <si>
    <t>210220302RT6</t>
  </si>
  <si>
    <t>Svorka hromosvodová nad 2 šrouby /ST, SJ, SR, atd/, včetně dodávky svorky SP1</t>
  </si>
  <si>
    <t>212100109R00</t>
  </si>
  <si>
    <t>Ochrana svorek v zemi proti korozi</t>
  </si>
  <si>
    <t>210205310R00</t>
  </si>
  <si>
    <t>Osazení manžety na stožár</t>
  </si>
  <si>
    <t>0000000.13</t>
  </si>
  <si>
    <t>Ochranná manžeta stožáru pr.159</t>
  </si>
  <si>
    <t>0000000.14</t>
  </si>
  <si>
    <t>Ochranná manžeta stožáru pr.133</t>
  </si>
  <si>
    <t>56288051.A</t>
  </si>
  <si>
    <t>Štítek označovací na stožár, vč. osazení</t>
  </si>
  <si>
    <t>212100108R00</t>
  </si>
  <si>
    <t>Opatření vodiče smršťovací bužírkou</t>
  </si>
  <si>
    <t>56288999.1007</t>
  </si>
  <si>
    <t>Trubice smršťovací d 25 x 1000 m, zž</t>
  </si>
  <si>
    <t>56288050.A</t>
  </si>
  <si>
    <t>Štítek na označení kabel. vývodu z PVC, vč. osazení</t>
  </si>
  <si>
    <t>210100001R00</t>
  </si>
  <si>
    <t xml:space="preserve">Ukončení vodičů  + zapojení do 2,5 mm2</t>
  </si>
  <si>
    <t>210100003R00</t>
  </si>
  <si>
    <t>Ukončení vodičů + zapojení do 16 mm2</t>
  </si>
  <si>
    <t>000-0000.15</t>
  </si>
  <si>
    <t xml:space="preserve">Stožárové pouzdro plast  300/1400, včetně dodávky pouzdra</t>
  </si>
  <si>
    <t>000-0000.16</t>
  </si>
  <si>
    <t xml:space="preserve">Stožárové pouzdro plast  250/1100, včetně dodávky pouzdra</t>
  </si>
  <si>
    <t>000-0000.17</t>
  </si>
  <si>
    <t>Tuhá elinst. trubka - vysoká odolnost, vel. 50, vč. dodávky trubky</t>
  </si>
  <si>
    <t>000-0000.18</t>
  </si>
  <si>
    <t>Kabelová spojka na kabely AYKY 4x25, vč. dodávky spojky</t>
  </si>
  <si>
    <t>000-0000.19</t>
  </si>
  <si>
    <t xml:space="preserve">Demontáž stávajících stožárů vč. svítidel, odvoz na Tech. sl.  města Přelouče</t>
  </si>
  <si>
    <t>000-0000.20</t>
  </si>
  <si>
    <t>Demontáž a opětovná montáž zařízení v. rozhlasu</t>
  </si>
  <si>
    <t>M46</t>
  </si>
  <si>
    <t>Zemní práce při montážích</t>
  </si>
  <si>
    <t>460200133R00</t>
  </si>
  <si>
    <t xml:space="preserve">Výkop kabelové rýhy 35/50 cm  hor.3</t>
  </si>
  <si>
    <t>460570133R00</t>
  </si>
  <si>
    <t>Zához rýhy 35/50 cm, hornina třídy 3, se zhutněním</t>
  </si>
  <si>
    <t>460200143R00</t>
  </si>
  <si>
    <t xml:space="preserve">Výkop kabelové rýhy 35/60 cm  hor.3</t>
  </si>
  <si>
    <t>460570143R00</t>
  </si>
  <si>
    <t>Zához rýhy 35/60 cm, hornina třídy 3, se zhutněním</t>
  </si>
  <si>
    <t>460010024RT2</t>
  </si>
  <si>
    <t>Vytýčení kabelové trasy v zastavěném prostoru, délka trasy do 500 m</t>
  </si>
  <si>
    <t>km</t>
  </si>
  <si>
    <t>460420022RT3</t>
  </si>
  <si>
    <t>Zřízení kabelového lože v rýze š. do 65 cm z písku, lože tloušťky 20 cm</t>
  </si>
  <si>
    <t>58152180</t>
  </si>
  <si>
    <t>Písek kopaný ZPM</t>
  </si>
  <si>
    <t>T</t>
  </si>
  <si>
    <t>460050601RT1</t>
  </si>
  <si>
    <t>Jáma pro protlačení, hornina třídy 3 - 4</t>
  </si>
  <si>
    <t>141721101R00</t>
  </si>
  <si>
    <t>Protlačení a vtažení PE d 110 mm, hor.1 - 4</t>
  </si>
  <si>
    <t>460050703R00</t>
  </si>
  <si>
    <t>Jáma do 2 m3 pro stožár veřejného osvětlení, hor.3</t>
  </si>
  <si>
    <t>460120002RT1</t>
  </si>
  <si>
    <t>Zához jámy, hornina třídy 3 - 4, upěchování a úprava povrchu</t>
  </si>
  <si>
    <t>3457114672R</t>
  </si>
  <si>
    <t>Trubka kabelová chránička PVC 110, hladká</t>
  </si>
  <si>
    <t>102</t>
  </si>
  <si>
    <t>0000000.21</t>
  </si>
  <si>
    <t>Chránička korugovaná kopoflex, vel. 110</t>
  </si>
  <si>
    <t>104</t>
  </si>
  <si>
    <t>0000000.22</t>
  </si>
  <si>
    <t>Chránička korugovaná kopoflex, vel. 63</t>
  </si>
  <si>
    <t>106</t>
  </si>
  <si>
    <t>230191017R00</t>
  </si>
  <si>
    <t>Uložení chráničky ve výkopu</t>
  </si>
  <si>
    <t>108</t>
  </si>
  <si>
    <t>460490012R00</t>
  </si>
  <si>
    <t>Fólie výstražná z PVC, šířka 33 cm</t>
  </si>
  <si>
    <t>110</t>
  </si>
  <si>
    <t>58511110</t>
  </si>
  <si>
    <t>Beton B13,5</t>
  </si>
  <si>
    <t>112</t>
  </si>
  <si>
    <t>460650015R00</t>
  </si>
  <si>
    <t>Podkladová vrstva ze štěrkopísku</t>
  </si>
  <si>
    <t>114</t>
  </si>
  <si>
    <t>460030031R00</t>
  </si>
  <si>
    <t>Vytrhání kostek velkých,lože písek, nezalité spáry</t>
  </si>
  <si>
    <t>116</t>
  </si>
  <si>
    <t>460030061RZ1</t>
  </si>
  <si>
    <t>Kladení dlažby do lože z písku, ze stávajících dlaždic</t>
  </si>
  <si>
    <t>118</t>
  </si>
  <si>
    <t>460030091R00</t>
  </si>
  <si>
    <t>Vytrhání obrubníků, lože písek, ležatých, vč. opětovného uložení</t>
  </si>
  <si>
    <t>120</t>
  </si>
  <si>
    <t>460600001RT8</t>
  </si>
  <si>
    <t>Naložení a odvoz zeminy, odvoz na vzdálenost 10000 m</t>
  </si>
  <si>
    <t>122</t>
  </si>
  <si>
    <t>460080101RT1</t>
  </si>
  <si>
    <t>Rozbourání betonového základu, vybourání betonu</t>
  </si>
  <si>
    <t>124</t>
  </si>
  <si>
    <t>000</t>
  </si>
  <si>
    <t>Vedlejší a ostatní náklady</t>
  </si>
  <si>
    <t>100R00</t>
  </si>
  <si>
    <t>Dokumentace skutečného provedení stavby, 4x tištěná a 1x na CD</t>
  </si>
  <si>
    <t>Kč</t>
  </si>
  <si>
    <t>126</t>
  </si>
  <si>
    <t>101R00</t>
  </si>
  <si>
    <t>Nákladní auto 5t</t>
  </si>
  <si>
    <t>hod</t>
  </si>
  <si>
    <t>128</t>
  </si>
  <si>
    <t>102R00</t>
  </si>
  <si>
    <t>Pomocné práce</t>
  </si>
  <si>
    <t>130</t>
  </si>
  <si>
    <t>103R00</t>
  </si>
  <si>
    <t>Vytýčení inženýrských sítí</t>
  </si>
  <si>
    <t>132</t>
  </si>
  <si>
    <t>104R00</t>
  </si>
  <si>
    <t>Rozměření světelných bodů</t>
  </si>
  <si>
    <t>134</t>
  </si>
  <si>
    <t>105R00</t>
  </si>
  <si>
    <t>Vypnutí a opětovné zapnutí vedení</t>
  </si>
  <si>
    <t>136</t>
  </si>
  <si>
    <t>106R00</t>
  </si>
  <si>
    <t>Úprava stávajícího rozvodu veřejného osvětlení, a veřejného rozhlasu</t>
  </si>
  <si>
    <t>138</t>
  </si>
  <si>
    <t>107R00</t>
  </si>
  <si>
    <t>Dozory provozovatele veřejného osvětlení</t>
  </si>
  <si>
    <t>140</t>
  </si>
  <si>
    <t>108R00</t>
  </si>
  <si>
    <t>Úklid stavby</t>
  </si>
  <si>
    <t>142</t>
  </si>
  <si>
    <t>109R00</t>
  </si>
  <si>
    <t>Dopravně bezpečnostní opatření</t>
  </si>
  <si>
    <t>144</t>
  </si>
  <si>
    <t>110R00</t>
  </si>
  <si>
    <t>Součinnost s provozovatelem veřejného osvětlení</t>
  </si>
  <si>
    <t>146</t>
  </si>
  <si>
    <t>111R00</t>
  </si>
  <si>
    <t>Ekologická likvidace odpadu</t>
  </si>
  <si>
    <t>148</t>
  </si>
  <si>
    <t>112R00</t>
  </si>
  <si>
    <t>Zjištění stávajícího stavu</t>
  </si>
  <si>
    <t>150</t>
  </si>
  <si>
    <t>113R00</t>
  </si>
  <si>
    <t>Koordinace s provozovateli ostatních sítí</t>
  </si>
  <si>
    <t>152</t>
  </si>
  <si>
    <t>114R00</t>
  </si>
  <si>
    <t>Montážní pološina MP10do 10m výšky, vč přesunu</t>
  </si>
  <si>
    <t>154</t>
  </si>
  <si>
    <t>VN</t>
  </si>
  <si>
    <t>Vedlejší náklady</t>
  </si>
  <si>
    <t>Autorský dozor</t>
  </si>
  <si>
    <t>156</t>
  </si>
  <si>
    <t>VRN2</t>
  </si>
  <si>
    <t>Komplexní zkoušky</t>
  </si>
  <si>
    <t>158</t>
  </si>
  <si>
    <t>Podíl přidružených výkonů pro elektromontáže</t>
  </si>
  <si>
    <t>160</t>
  </si>
  <si>
    <t>Podíl přidružených výkonů pro zemní práce</t>
  </si>
  <si>
    <t>162</t>
  </si>
  <si>
    <t>VRN5</t>
  </si>
  <si>
    <t>Přirážka za podružný materiál</t>
  </si>
  <si>
    <t>164</t>
  </si>
  <si>
    <t>VRN6</t>
  </si>
  <si>
    <t>Přirážka za prořez kabelů</t>
  </si>
  <si>
    <t>166</t>
  </si>
  <si>
    <t>VRN7</t>
  </si>
  <si>
    <t>Revize</t>
  </si>
  <si>
    <t>168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</si>
</sst>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26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31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31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1" customFormat="1" ht="25.92" customHeight="1"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30"/>
    </row>
    <row r="27" s="1" customFormat="1" ht="6.96" customHeight="1"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30"/>
    </row>
    <row r="28" s="1" customFormat="1"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36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37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38</v>
      </c>
      <c r="AL28" s="43"/>
      <c r="AM28" s="43"/>
      <c r="AN28" s="43"/>
      <c r="AO28" s="43"/>
      <c r="AP28" s="38"/>
      <c r="AQ28" s="38"/>
      <c r="AR28" s="42"/>
      <c r="BE28" s="30"/>
    </row>
    <row r="29" s="2" customFormat="1" ht="14.4" customHeight="1">
      <c r="B29" s="44"/>
      <c r="C29" s="45"/>
      <c r="D29" s="31" t="s">
        <v>39</v>
      </c>
      <c r="E29" s="45"/>
      <c r="F29" s="31" t="s">
        <v>40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30"/>
    </row>
    <row r="30" s="2" customFormat="1" ht="14.4" customHeight="1">
      <c r="B30" s="44"/>
      <c r="C30" s="45"/>
      <c r="D30" s="45"/>
      <c r="E30" s="45"/>
      <c r="F30" s="31" t="s">
        <v>41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30"/>
    </row>
    <row r="31" hidden="1" s="2" customFormat="1" ht="14.4" customHeight="1">
      <c r="B31" s="44"/>
      <c r="C31" s="45"/>
      <c r="D31" s="45"/>
      <c r="E31" s="45"/>
      <c r="F31" s="31" t="s">
        <v>42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30"/>
    </row>
    <row r="32" hidden="1" s="2" customFormat="1" ht="14.4" customHeight="1">
      <c r="B32" s="44"/>
      <c r="C32" s="45"/>
      <c r="D32" s="45"/>
      <c r="E32" s="45"/>
      <c r="F32" s="31" t="s">
        <v>43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30"/>
    </row>
    <row r="33" hidden="1" s="2" customFormat="1" ht="14.4" customHeight="1">
      <c r="B33" s="44"/>
      <c r="C33" s="45"/>
      <c r="D33" s="45"/>
      <c r="E33" s="45"/>
      <c r="F33" s="31" t="s">
        <v>44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0"/>
    </row>
    <row r="34" s="1" customFormat="1" ht="6.96" customHeight="1"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0"/>
    </row>
    <row r="35" s="1" customFormat="1" ht="25.92" customHeight="1">
      <c r="B35" s="37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2"/>
    </row>
    <row r="36" s="1" customFormat="1" ht="6.96" customHeight="1"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</row>
    <row r="37" s="1" customFormat="1" ht="6.96" customHeight="1"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2"/>
    </row>
    <row r="41" s="1" customFormat="1" ht="6.96" customHeight="1"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2"/>
    </row>
    <row r="42" s="1" customFormat="1" ht="24.96" customHeight="1">
      <c r="B42" s="37"/>
      <c r="C42" s="22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</row>
    <row r="43" s="1" customFormat="1" ht="6.96" customHeight="1"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</row>
    <row r="44" s="1" customFormat="1" ht="12" customHeight="1">
      <c r="B44" s="37"/>
      <c r="C44" s="31" t="s">
        <v>13</v>
      </c>
      <c r="D44" s="38"/>
      <c r="E44" s="38"/>
      <c r="F44" s="38"/>
      <c r="G44" s="38"/>
      <c r="H44" s="38"/>
      <c r="I44" s="38"/>
      <c r="J44" s="38"/>
      <c r="K44" s="38"/>
      <c r="L44" s="38" t="str">
        <f>K5</f>
        <v>19-12</v>
      </c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42"/>
    </row>
    <row r="45" s="3" customFormat="1" ht="36.96" customHeight="1">
      <c r="B45" s="60"/>
      <c r="C45" s="61" t="s">
        <v>16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CHODNÍK A VEŘEJNÉ OSVĚTLENÍ ULICE KLADENSKÁ, PŘELOUČ_IROP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</row>
    <row r="47" s="1" customFormat="1" ht="12" customHeight="1">
      <c r="B47" s="37"/>
      <c r="C47" s="31" t="s">
        <v>20</v>
      </c>
      <c r="D47" s="38"/>
      <c r="E47" s="38"/>
      <c r="F47" s="38"/>
      <c r="G47" s="38"/>
      <c r="H47" s="38"/>
      <c r="I47" s="38"/>
      <c r="J47" s="38"/>
      <c r="K47" s="38"/>
      <c r="L47" s="65" t="str">
        <f>IF(K8="","",K8)</f>
        <v>Přelouč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22</v>
      </c>
      <c r="AJ47" s="38"/>
      <c r="AK47" s="38"/>
      <c r="AL47" s="38"/>
      <c r="AM47" s="66" t="str">
        <f>IF(AN8= "","",AN8)</f>
        <v>16. 10. 2019</v>
      </c>
      <c r="AN47" s="66"/>
      <c r="AO47" s="38"/>
      <c r="AP47" s="38"/>
      <c r="AQ47" s="38"/>
      <c r="AR47" s="42"/>
    </row>
    <row r="48" s="1" customFormat="1" ht="6.96" customHeight="1"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</row>
    <row r="49" s="1" customFormat="1" ht="13.65" customHeight="1"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38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67" t="str">
        <f>IF(E17="","",E17)</f>
        <v xml:space="preserve"> </v>
      </c>
      <c r="AN49" s="38"/>
      <c r="AO49" s="38"/>
      <c r="AP49" s="38"/>
      <c r="AQ49" s="38"/>
      <c r="AR49" s="42"/>
      <c r="AS49" s="68" t="s">
        <v>49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</row>
    <row r="50" s="1" customFormat="1" ht="13.65" customHeight="1"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38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67" t="str">
        <f>IF(E20="","",E20)</f>
        <v>Sýkorová</v>
      </c>
      <c r="AN50" s="38"/>
      <c r="AO50" s="38"/>
      <c r="AP50" s="38"/>
      <c r="AQ50" s="38"/>
      <c r="AR50" s="42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</row>
    <row r="51" s="1" customFormat="1" ht="10.8" customHeight="1"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</row>
    <row r="52" s="1" customFormat="1" ht="29.28" customHeight="1">
      <c r="B52" s="37"/>
      <c r="C52" s="80" t="s">
        <v>50</v>
      </c>
      <c r="D52" s="81"/>
      <c r="E52" s="81"/>
      <c r="F52" s="81"/>
      <c r="G52" s="81"/>
      <c r="H52" s="82"/>
      <c r="I52" s="83" t="s">
        <v>51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52</v>
      </c>
      <c r="AH52" s="81"/>
      <c r="AI52" s="81"/>
      <c r="AJ52" s="81"/>
      <c r="AK52" s="81"/>
      <c r="AL52" s="81"/>
      <c r="AM52" s="81"/>
      <c r="AN52" s="83" t="s">
        <v>53</v>
      </c>
      <c r="AO52" s="81"/>
      <c r="AP52" s="85"/>
      <c r="AQ52" s="86" t="s">
        <v>54</v>
      </c>
      <c r="AR52" s="42"/>
      <c r="AS52" s="87" t="s">
        <v>55</v>
      </c>
      <c r="AT52" s="88" t="s">
        <v>56</v>
      </c>
      <c r="AU52" s="88" t="s">
        <v>57</v>
      </c>
      <c r="AV52" s="88" t="s">
        <v>58</v>
      </c>
      <c r="AW52" s="88" t="s">
        <v>59</v>
      </c>
      <c r="AX52" s="88" t="s">
        <v>60</v>
      </c>
      <c r="AY52" s="88" t="s">
        <v>61</v>
      </c>
      <c r="AZ52" s="88" t="s">
        <v>62</v>
      </c>
      <c r="BA52" s="88" t="s">
        <v>63</v>
      </c>
      <c r="BB52" s="88" t="s">
        <v>64</v>
      </c>
      <c r="BC52" s="88" t="s">
        <v>65</v>
      </c>
      <c r="BD52" s="89" t="s">
        <v>66</v>
      </c>
    </row>
    <row r="53" s="1" customFormat="1" ht="10.8" customHeight="1"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67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ROUND(SUM(AG55:AG59),2)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1</v>
      </c>
      <c r="AR54" s="99"/>
      <c r="AS54" s="100">
        <f>ROUND(SUM(AS55:AS59),2)</f>
        <v>0</v>
      </c>
      <c r="AT54" s="101">
        <f>ROUND(SUM(AV54:AW54),2)</f>
        <v>0</v>
      </c>
      <c r="AU54" s="102">
        <f>ROUND(SUM(AU55:AU59),5)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ROUND(SUM(AZ55:AZ59),2)</f>
        <v>0</v>
      </c>
      <c r="BA54" s="101">
        <f>ROUND(SUM(BA55:BA59),2)</f>
        <v>0</v>
      </c>
      <c r="BB54" s="101">
        <f>ROUND(SUM(BB55:BB59),2)</f>
        <v>0</v>
      </c>
      <c r="BC54" s="101">
        <f>ROUND(SUM(BC55:BC59),2)</f>
        <v>0</v>
      </c>
      <c r="BD54" s="103">
        <f>ROUND(SUM(BD55:BD59),2)</f>
        <v>0</v>
      </c>
      <c r="BS54" s="104" t="s">
        <v>68</v>
      </c>
      <c r="BT54" s="104" t="s">
        <v>69</v>
      </c>
      <c r="BU54" s="105" t="s">
        <v>70</v>
      </c>
      <c r="BV54" s="104" t="s">
        <v>71</v>
      </c>
      <c r="BW54" s="104" t="s">
        <v>5</v>
      </c>
      <c r="BX54" s="104" t="s">
        <v>72</v>
      </c>
      <c r="CL54" s="104" t="s">
        <v>1</v>
      </c>
    </row>
    <row r="55" s="5" customFormat="1" ht="27" customHeight="1">
      <c r="A55" s="106" t="s">
        <v>73</v>
      </c>
      <c r="B55" s="107"/>
      <c r="C55" s="108"/>
      <c r="D55" s="109" t="s">
        <v>74</v>
      </c>
      <c r="E55" s="109"/>
      <c r="F55" s="109"/>
      <c r="G55" s="109"/>
      <c r="H55" s="109"/>
      <c r="I55" s="110"/>
      <c r="J55" s="109" t="s">
        <v>75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'SO 001.1 - VEDLEJŠÍ A OST...'!J30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76</v>
      </c>
      <c r="AR55" s="113"/>
      <c r="AS55" s="114">
        <v>0</v>
      </c>
      <c r="AT55" s="115">
        <f>ROUND(SUM(AV55:AW55),2)</f>
        <v>0</v>
      </c>
      <c r="AU55" s="116">
        <f>'SO 001.1 - VEDLEJŠÍ A OST...'!P81</f>
        <v>0</v>
      </c>
      <c r="AV55" s="115">
        <f>'SO 001.1 - VEDLEJŠÍ A OST...'!J33</f>
        <v>0</v>
      </c>
      <c r="AW55" s="115">
        <f>'SO 001.1 - VEDLEJŠÍ A OST...'!J34</f>
        <v>0</v>
      </c>
      <c r="AX55" s="115">
        <f>'SO 001.1 - VEDLEJŠÍ A OST...'!J35</f>
        <v>0</v>
      </c>
      <c r="AY55" s="115">
        <f>'SO 001.1 - VEDLEJŠÍ A OST...'!J36</f>
        <v>0</v>
      </c>
      <c r="AZ55" s="115">
        <f>'SO 001.1 - VEDLEJŠÍ A OST...'!F33</f>
        <v>0</v>
      </c>
      <c r="BA55" s="115">
        <f>'SO 001.1 - VEDLEJŠÍ A OST...'!F34</f>
        <v>0</v>
      </c>
      <c r="BB55" s="115">
        <f>'SO 001.1 - VEDLEJŠÍ A OST...'!F35</f>
        <v>0</v>
      </c>
      <c r="BC55" s="115">
        <f>'SO 001.1 - VEDLEJŠÍ A OST...'!F36</f>
        <v>0</v>
      </c>
      <c r="BD55" s="117">
        <f>'SO 001.1 - VEDLEJŠÍ A OST...'!F37</f>
        <v>0</v>
      </c>
      <c r="BT55" s="118" t="s">
        <v>77</v>
      </c>
      <c r="BV55" s="118" t="s">
        <v>71</v>
      </c>
      <c r="BW55" s="118" t="s">
        <v>78</v>
      </c>
      <c r="BX55" s="118" t="s">
        <v>5</v>
      </c>
      <c r="CL55" s="118" t="s">
        <v>1</v>
      </c>
      <c r="CM55" s="118" t="s">
        <v>79</v>
      </c>
    </row>
    <row r="56" s="5" customFormat="1" ht="27" customHeight="1">
      <c r="A56" s="106" t="s">
        <v>73</v>
      </c>
      <c r="B56" s="107"/>
      <c r="C56" s="108"/>
      <c r="D56" s="109" t="s">
        <v>80</v>
      </c>
      <c r="E56" s="109"/>
      <c r="F56" s="109"/>
      <c r="G56" s="109"/>
      <c r="H56" s="109"/>
      <c r="I56" s="110"/>
      <c r="J56" s="109" t="s">
        <v>81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'SO 001.2 - VEDLEJŠÍ A OST...'!J30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76</v>
      </c>
      <c r="AR56" s="113"/>
      <c r="AS56" s="114">
        <v>0</v>
      </c>
      <c r="AT56" s="115">
        <f>ROUND(SUM(AV56:AW56),2)</f>
        <v>0</v>
      </c>
      <c r="AU56" s="116">
        <f>'SO 001.2 - VEDLEJŠÍ A OST...'!P82</f>
        <v>0</v>
      </c>
      <c r="AV56" s="115">
        <f>'SO 001.2 - VEDLEJŠÍ A OST...'!J33</f>
        <v>0</v>
      </c>
      <c r="AW56" s="115">
        <f>'SO 001.2 - VEDLEJŠÍ A OST...'!J34</f>
        <v>0</v>
      </c>
      <c r="AX56" s="115">
        <f>'SO 001.2 - VEDLEJŠÍ A OST...'!J35</f>
        <v>0</v>
      </c>
      <c r="AY56" s="115">
        <f>'SO 001.2 - VEDLEJŠÍ A OST...'!J36</f>
        <v>0</v>
      </c>
      <c r="AZ56" s="115">
        <f>'SO 001.2 - VEDLEJŠÍ A OST...'!F33</f>
        <v>0</v>
      </c>
      <c r="BA56" s="115">
        <f>'SO 001.2 - VEDLEJŠÍ A OST...'!F34</f>
        <v>0</v>
      </c>
      <c r="BB56" s="115">
        <f>'SO 001.2 - VEDLEJŠÍ A OST...'!F35</f>
        <v>0</v>
      </c>
      <c r="BC56" s="115">
        <f>'SO 001.2 - VEDLEJŠÍ A OST...'!F36</f>
        <v>0</v>
      </c>
      <c r="BD56" s="117">
        <f>'SO 001.2 - VEDLEJŠÍ A OST...'!F37</f>
        <v>0</v>
      </c>
      <c r="BT56" s="118" t="s">
        <v>77</v>
      </c>
      <c r="BV56" s="118" t="s">
        <v>71</v>
      </c>
      <c r="BW56" s="118" t="s">
        <v>82</v>
      </c>
      <c r="BX56" s="118" t="s">
        <v>5</v>
      </c>
      <c r="CL56" s="118" t="s">
        <v>1</v>
      </c>
      <c r="CM56" s="118" t="s">
        <v>79</v>
      </c>
    </row>
    <row r="57" s="5" customFormat="1" ht="27" customHeight="1">
      <c r="A57" s="106" t="s">
        <v>73</v>
      </c>
      <c r="B57" s="107"/>
      <c r="C57" s="108"/>
      <c r="D57" s="109" t="s">
        <v>83</v>
      </c>
      <c r="E57" s="109"/>
      <c r="F57" s="109"/>
      <c r="G57" s="109"/>
      <c r="H57" s="109"/>
      <c r="I57" s="110"/>
      <c r="J57" s="109" t="s">
        <v>84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'SO 101.1 - CHODNÍKY - ZPŮ...'!J30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76</v>
      </c>
      <c r="AR57" s="113"/>
      <c r="AS57" s="114">
        <v>0</v>
      </c>
      <c r="AT57" s="115">
        <f>ROUND(SUM(AV57:AW57),2)</f>
        <v>0</v>
      </c>
      <c r="AU57" s="116">
        <f>'SO 101.1 - CHODNÍKY - ZPŮ...'!P90</f>
        <v>0</v>
      </c>
      <c r="AV57" s="115">
        <f>'SO 101.1 - CHODNÍKY - ZPŮ...'!J33</f>
        <v>0</v>
      </c>
      <c r="AW57" s="115">
        <f>'SO 101.1 - CHODNÍKY - ZPŮ...'!J34</f>
        <v>0</v>
      </c>
      <c r="AX57" s="115">
        <f>'SO 101.1 - CHODNÍKY - ZPŮ...'!J35</f>
        <v>0</v>
      </c>
      <c r="AY57" s="115">
        <f>'SO 101.1 - CHODNÍKY - ZPŮ...'!J36</f>
        <v>0</v>
      </c>
      <c r="AZ57" s="115">
        <f>'SO 101.1 - CHODNÍKY - ZPŮ...'!F33</f>
        <v>0</v>
      </c>
      <c r="BA57" s="115">
        <f>'SO 101.1 - CHODNÍKY - ZPŮ...'!F34</f>
        <v>0</v>
      </c>
      <c r="BB57" s="115">
        <f>'SO 101.1 - CHODNÍKY - ZPŮ...'!F35</f>
        <v>0</v>
      </c>
      <c r="BC57" s="115">
        <f>'SO 101.1 - CHODNÍKY - ZPŮ...'!F36</f>
        <v>0</v>
      </c>
      <c r="BD57" s="117">
        <f>'SO 101.1 - CHODNÍKY - ZPŮ...'!F37</f>
        <v>0</v>
      </c>
      <c r="BT57" s="118" t="s">
        <v>77</v>
      </c>
      <c r="BV57" s="118" t="s">
        <v>71</v>
      </c>
      <c r="BW57" s="118" t="s">
        <v>85</v>
      </c>
      <c r="BX57" s="118" t="s">
        <v>5</v>
      </c>
      <c r="CL57" s="118" t="s">
        <v>86</v>
      </c>
      <c r="CM57" s="118" t="s">
        <v>79</v>
      </c>
    </row>
    <row r="58" s="5" customFormat="1" ht="27" customHeight="1">
      <c r="A58" s="106" t="s">
        <v>73</v>
      </c>
      <c r="B58" s="107"/>
      <c r="C58" s="108"/>
      <c r="D58" s="109" t="s">
        <v>87</v>
      </c>
      <c r="E58" s="109"/>
      <c r="F58" s="109"/>
      <c r="G58" s="109"/>
      <c r="H58" s="109"/>
      <c r="I58" s="110"/>
      <c r="J58" s="109" t="s">
        <v>88</v>
      </c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11">
        <f>'SO 101.2 - CHODNÍKY - NEZ...'!J30</f>
        <v>0</v>
      </c>
      <c r="AH58" s="110"/>
      <c r="AI58" s="110"/>
      <c r="AJ58" s="110"/>
      <c r="AK58" s="110"/>
      <c r="AL58" s="110"/>
      <c r="AM58" s="110"/>
      <c r="AN58" s="111">
        <f>SUM(AG58,AT58)</f>
        <v>0</v>
      </c>
      <c r="AO58" s="110"/>
      <c r="AP58" s="110"/>
      <c r="AQ58" s="112" t="s">
        <v>76</v>
      </c>
      <c r="AR58" s="113"/>
      <c r="AS58" s="114">
        <v>0</v>
      </c>
      <c r="AT58" s="115">
        <f>ROUND(SUM(AV58:AW58),2)</f>
        <v>0</v>
      </c>
      <c r="AU58" s="116">
        <f>'SO 101.2 - CHODNÍKY - NEZ...'!P87</f>
        <v>0</v>
      </c>
      <c r="AV58" s="115">
        <f>'SO 101.2 - CHODNÍKY - NEZ...'!J33</f>
        <v>0</v>
      </c>
      <c r="AW58" s="115">
        <f>'SO 101.2 - CHODNÍKY - NEZ...'!J34</f>
        <v>0</v>
      </c>
      <c r="AX58" s="115">
        <f>'SO 101.2 - CHODNÍKY - NEZ...'!J35</f>
        <v>0</v>
      </c>
      <c r="AY58" s="115">
        <f>'SO 101.2 - CHODNÍKY - NEZ...'!J36</f>
        <v>0</v>
      </c>
      <c r="AZ58" s="115">
        <f>'SO 101.2 - CHODNÍKY - NEZ...'!F33</f>
        <v>0</v>
      </c>
      <c r="BA58" s="115">
        <f>'SO 101.2 - CHODNÍKY - NEZ...'!F34</f>
        <v>0</v>
      </c>
      <c r="BB58" s="115">
        <f>'SO 101.2 - CHODNÍKY - NEZ...'!F35</f>
        <v>0</v>
      </c>
      <c r="BC58" s="115">
        <f>'SO 101.2 - CHODNÍKY - NEZ...'!F36</f>
        <v>0</v>
      </c>
      <c r="BD58" s="117">
        <f>'SO 101.2 - CHODNÍKY - NEZ...'!F37</f>
        <v>0</v>
      </c>
      <c r="BT58" s="118" t="s">
        <v>77</v>
      </c>
      <c r="BV58" s="118" t="s">
        <v>71</v>
      </c>
      <c r="BW58" s="118" t="s">
        <v>89</v>
      </c>
      <c r="BX58" s="118" t="s">
        <v>5</v>
      </c>
      <c r="CL58" s="118" t="s">
        <v>86</v>
      </c>
      <c r="CM58" s="118" t="s">
        <v>79</v>
      </c>
    </row>
    <row r="59" s="5" customFormat="1" ht="27" customHeight="1">
      <c r="A59" s="106" t="s">
        <v>73</v>
      </c>
      <c r="B59" s="107"/>
      <c r="C59" s="108"/>
      <c r="D59" s="109" t="s">
        <v>90</v>
      </c>
      <c r="E59" s="109"/>
      <c r="F59" s="109"/>
      <c r="G59" s="109"/>
      <c r="H59" s="109"/>
      <c r="I59" s="110"/>
      <c r="J59" s="109" t="s">
        <v>91</v>
      </c>
      <c r="K59" s="109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11">
        <f>'SO 401 - VEŘEJNÉ OSVĚTLEN...'!J30</f>
        <v>0</v>
      </c>
      <c r="AH59" s="110"/>
      <c r="AI59" s="110"/>
      <c r="AJ59" s="110"/>
      <c r="AK59" s="110"/>
      <c r="AL59" s="110"/>
      <c r="AM59" s="110"/>
      <c r="AN59" s="111">
        <f>SUM(AG59,AT59)</f>
        <v>0</v>
      </c>
      <c r="AO59" s="110"/>
      <c r="AP59" s="110"/>
      <c r="AQ59" s="112" t="s">
        <v>76</v>
      </c>
      <c r="AR59" s="113"/>
      <c r="AS59" s="119">
        <v>0</v>
      </c>
      <c r="AT59" s="120">
        <f>ROUND(SUM(AV59:AW59),2)</f>
        <v>0</v>
      </c>
      <c r="AU59" s="121">
        <f>'SO 401 - VEŘEJNÉ OSVĚTLEN...'!P83</f>
        <v>0</v>
      </c>
      <c r="AV59" s="120">
        <f>'SO 401 - VEŘEJNÉ OSVĚTLEN...'!J33</f>
        <v>0</v>
      </c>
      <c r="AW59" s="120">
        <f>'SO 401 - VEŘEJNÉ OSVĚTLEN...'!J34</f>
        <v>0</v>
      </c>
      <c r="AX59" s="120">
        <f>'SO 401 - VEŘEJNÉ OSVĚTLEN...'!J35</f>
        <v>0</v>
      </c>
      <c r="AY59" s="120">
        <f>'SO 401 - VEŘEJNÉ OSVĚTLEN...'!J36</f>
        <v>0</v>
      </c>
      <c r="AZ59" s="120">
        <f>'SO 401 - VEŘEJNÉ OSVĚTLEN...'!F33</f>
        <v>0</v>
      </c>
      <c r="BA59" s="120">
        <f>'SO 401 - VEŘEJNÉ OSVĚTLEN...'!F34</f>
        <v>0</v>
      </c>
      <c r="BB59" s="120">
        <f>'SO 401 - VEŘEJNÉ OSVĚTLEN...'!F35</f>
        <v>0</v>
      </c>
      <c r="BC59" s="120">
        <f>'SO 401 - VEŘEJNÉ OSVĚTLEN...'!F36</f>
        <v>0</v>
      </c>
      <c r="BD59" s="122">
        <f>'SO 401 - VEŘEJNÉ OSVĚTLEN...'!F37</f>
        <v>0</v>
      </c>
      <c r="BT59" s="118" t="s">
        <v>77</v>
      </c>
      <c r="BV59" s="118" t="s">
        <v>71</v>
      </c>
      <c r="BW59" s="118" t="s">
        <v>92</v>
      </c>
      <c r="BX59" s="118" t="s">
        <v>5</v>
      </c>
      <c r="CL59" s="118" t="s">
        <v>93</v>
      </c>
      <c r="CM59" s="118" t="s">
        <v>79</v>
      </c>
    </row>
    <row r="60" s="1" customFormat="1" ht="30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42"/>
    </row>
    <row r="61" s="1" customFormat="1" ht="6.96" customHeight="1"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42"/>
    </row>
  </sheetData>
  <sheetProtection sheet="1" formatColumns="0" formatRows="0" objects="1" scenarios="1" spinCount="100000" saltValue="xV3bBeVuYht+GOCaHLKxR+z8E9X6GvxupBtrLVzKLypqH83tvjuf5W/hH3qUI7aLNHNFlwvv/q9K8TEITY6iEQ==" hashValue="nqxW8hWqFUSbC3/43Wxp2YHQWi+Mj1huyN1y4R+C6VD6HpxsOKjcAf+KTfQXMp3QliB8SLB7+z838iiLpvyglQ==" algorithmName="SHA-512" password="CC35"/>
  <mergeCells count="58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  <mergeCell ref="D58:H58"/>
    <mergeCell ref="J58:AF58"/>
    <mergeCell ref="D59:H59"/>
    <mergeCell ref="J59:AF59"/>
  </mergeCells>
  <hyperlinks>
    <hyperlink ref="A55" location="'SO 001.1 - VEDLEJŠÍ A OST...'!C2" display="/"/>
    <hyperlink ref="A56" location="'SO 001.2 - VEDLEJŠÍ A OST...'!C2" display="/"/>
    <hyperlink ref="A57" location="'SO 101.1 - CHODNÍKY - ZPŮ...'!C2" display="/"/>
    <hyperlink ref="A58" location="'SO 101.2 - CHODNÍKY - NEZ...'!C2" display="/"/>
    <hyperlink ref="A59" location="'SO 401 - VEŘEJNÉ OSVĚTLE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78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94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CHODNÍK A VEŘEJNÉ OSVĚTLENÍ ULICE KLADENSKÁ, PŘELOUČ_IROP</v>
      </c>
      <c r="F7" s="128"/>
      <c r="G7" s="128"/>
      <c r="H7" s="128"/>
      <c r="L7" s="19"/>
    </row>
    <row r="8" s="1" customFormat="1" ht="12" customHeight="1">
      <c r="B8" s="42"/>
      <c r="D8" s="128" t="s">
        <v>95</v>
      </c>
      <c r="I8" s="130"/>
      <c r="L8" s="42"/>
    </row>
    <row r="9" s="1" customFormat="1" ht="36.96" customHeight="1">
      <c r="B9" s="42"/>
      <c r="E9" s="131" t="s">
        <v>96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16. 10. 2019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97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98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98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ROUND(J81,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ROUND((SUM(BE81:BE93)),  2)</f>
        <v>0</v>
      </c>
      <c r="I33" s="143">
        <v>0.20999999999999999</v>
      </c>
      <c r="J33" s="142">
        <f>ROUND(((SUM(BE81:BE93))*I33),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ROUND((SUM(BF81:BF93)),  2)</f>
        <v>0</v>
      </c>
      <c r="I34" s="143">
        <v>0.14999999999999999</v>
      </c>
      <c r="J34" s="142">
        <f>ROUND(((SUM(BF81:BF93))*I34),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ROUND((SUM(BG81:BG93)),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ROUND((SUM(BH81:BH93)),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ROUND((SUM(BI81:BI93)),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CHODNÍK A VEŘEJNÉ OSVĚTLENÍ ULICE KLADENSKÁ, PŘELOUČ_IROP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95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001.1 - VEDLEJŠÍ A OSTATNÍ NÁKLADY - ZPŮSOBILÉ VÝDAJE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16. 10. 2019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Přelouč</v>
      </c>
      <c r="G54" s="38"/>
      <c r="H54" s="38"/>
      <c r="I54" s="132" t="s">
        <v>30</v>
      </c>
      <c r="J54" s="35" t="str">
        <f>E21</f>
        <v>VDI PROJEKT s.r.o.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VDI PROJEKT s.r.o.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100</v>
      </c>
      <c r="D57" s="160"/>
      <c r="E57" s="160"/>
      <c r="F57" s="160"/>
      <c r="G57" s="160"/>
      <c r="H57" s="160"/>
      <c r="I57" s="161"/>
      <c r="J57" s="162" t="s">
        <v>101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102</v>
      </c>
      <c r="D59" s="38"/>
      <c r="E59" s="38"/>
      <c r="F59" s="38"/>
      <c r="G59" s="38"/>
      <c r="H59" s="38"/>
      <c r="I59" s="130"/>
      <c r="J59" s="97">
        <f>J81</f>
        <v>0</v>
      </c>
      <c r="K59" s="38"/>
      <c r="L59" s="42"/>
      <c r="AU59" s="16" t="s">
        <v>103</v>
      </c>
    </row>
    <row r="60" s="7" customFormat="1" ht="24.96" customHeight="1">
      <c r="B60" s="164"/>
      <c r="C60" s="165"/>
      <c r="D60" s="166" t="s">
        <v>104</v>
      </c>
      <c r="E60" s="167"/>
      <c r="F60" s="167"/>
      <c r="G60" s="167"/>
      <c r="H60" s="167"/>
      <c r="I60" s="168"/>
      <c r="J60" s="169">
        <f>J82</f>
        <v>0</v>
      </c>
      <c r="K60" s="165"/>
      <c r="L60" s="170"/>
    </row>
    <row r="61" s="8" customFormat="1" ht="19.92" customHeight="1">
      <c r="B61" s="171"/>
      <c r="C61" s="172"/>
      <c r="D61" s="173" t="s">
        <v>105</v>
      </c>
      <c r="E61" s="174"/>
      <c r="F61" s="174"/>
      <c r="G61" s="174"/>
      <c r="H61" s="174"/>
      <c r="I61" s="175"/>
      <c r="J61" s="176">
        <f>J83</f>
        <v>0</v>
      </c>
      <c r="K61" s="172"/>
      <c r="L61" s="177"/>
    </row>
    <row r="62" s="1" customFormat="1" ht="21.84" customHeight="1">
      <c r="B62" s="37"/>
      <c r="C62" s="38"/>
      <c r="D62" s="38"/>
      <c r="E62" s="38"/>
      <c r="F62" s="38"/>
      <c r="G62" s="38"/>
      <c r="H62" s="38"/>
      <c r="I62" s="130"/>
      <c r="J62" s="38"/>
      <c r="K62" s="38"/>
      <c r="L62" s="42"/>
    </row>
    <row r="63" s="1" customFormat="1" ht="6.96" customHeight="1">
      <c r="B63" s="56"/>
      <c r="C63" s="57"/>
      <c r="D63" s="57"/>
      <c r="E63" s="57"/>
      <c r="F63" s="57"/>
      <c r="G63" s="57"/>
      <c r="H63" s="57"/>
      <c r="I63" s="154"/>
      <c r="J63" s="57"/>
      <c r="K63" s="57"/>
      <c r="L63" s="42"/>
    </row>
    <row r="67" s="1" customFormat="1" ht="6.96" customHeight="1">
      <c r="B67" s="58"/>
      <c r="C67" s="59"/>
      <c r="D67" s="59"/>
      <c r="E67" s="59"/>
      <c r="F67" s="59"/>
      <c r="G67" s="59"/>
      <c r="H67" s="59"/>
      <c r="I67" s="157"/>
      <c r="J67" s="59"/>
      <c r="K67" s="59"/>
      <c r="L67" s="42"/>
    </row>
    <row r="68" s="1" customFormat="1" ht="24.96" customHeight="1">
      <c r="B68" s="37"/>
      <c r="C68" s="22" t="s">
        <v>106</v>
      </c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6.96" customHeight="1">
      <c r="B69" s="37"/>
      <c r="C69" s="38"/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12" customHeight="1">
      <c r="B70" s="37"/>
      <c r="C70" s="31" t="s">
        <v>16</v>
      </c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16.5" customHeight="1">
      <c r="B71" s="37"/>
      <c r="C71" s="38"/>
      <c r="D71" s="38"/>
      <c r="E71" s="158" t="str">
        <f>E7</f>
        <v>CHODNÍK A VEŘEJNÉ OSVĚTLENÍ ULICE KLADENSKÁ, PŘELOUČ_IROP</v>
      </c>
      <c r="F71" s="31"/>
      <c r="G71" s="31"/>
      <c r="H71" s="31"/>
      <c r="I71" s="130"/>
      <c r="J71" s="38"/>
      <c r="K71" s="38"/>
      <c r="L71" s="42"/>
    </row>
    <row r="72" s="1" customFormat="1" ht="12" customHeight="1">
      <c r="B72" s="37"/>
      <c r="C72" s="31" t="s">
        <v>95</v>
      </c>
      <c r="D72" s="38"/>
      <c r="E72" s="38"/>
      <c r="F72" s="38"/>
      <c r="G72" s="38"/>
      <c r="H72" s="38"/>
      <c r="I72" s="130"/>
      <c r="J72" s="38"/>
      <c r="K72" s="38"/>
      <c r="L72" s="42"/>
    </row>
    <row r="73" s="1" customFormat="1" ht="16.5" customHeight="1">
      <c r="B73" s="37"/>
      <c r="C73" s="38"/>
      <c r="D73" s="38"/>
      <c r="E73" s="63" t="str">
        <f>E9</f>
        <v>SO 001.1 - VEDLEJŠÍ A OSTATNÍ NÁKLADY - ZPŮSOBILÉ VÝDAJE</v>
      </c>
      <c r="F73" s="38"/>
      <c r="G73" s="38"/>
      <c r="H73" s="38"/>
      <c r="I73" s="130"/>
      <c r="J73" s="38"/>
      <c r="K73" s="38"/>
      <c r="L73" s="42"/>
    </row>
    <row r="74" s="1" customFormat="1" ht="6.96" customHeight="1">
      <c r="B74" s="37"/>
      <c r="C74" s="38"/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12" customHeight="1">
      <c r="B75" s="37"/>
      <c r="C75" s="31" t="s">
        <v>20</v>
      </c>
      <c r="D75" s="38"/>
      <c r="E75" s="38"/>
      <c r="F75" s="26" t="str">
        <f>F12</f>
        <v>Přelouč</v>
      </c>
      <c r="G75" s="38"/>
      <c r="H75" s="38"/>
      <c r="I75" s="132" t="s">
        <v>22</v>
      </c>
      <c r="J75" s="66" t="str">
        <f>IF(J12="","",J12)</f>
        <v>16. 10. 2019</v>
      </c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3.65" customHeight="1">
      <c r="B77" s="37"/>
      <c r="C77" s="31" t="s">
        <v>24</v>
      </c>
      <c r="D77" s="38"/>
      <c r="E77" s="38"/>
      <c r="F77" s="26" t="str">
        <f>E15</f>
        <v>Město Přelouč</v>
      </c>
      <c r="G77" s="38"/>
      <c r="H77" s="38"/>
      <c r="I77" s="132" t="s">
        <v>30</v>
      </c>
      <c r="J77" s="35" t="str">
        <f>E21</f>
        <v>VDI PROJEKT s.r.o.</v>
      </c>
      <c r="K77" s="38"/>
      <c r="L77" s="42"/>
    </row>
    <row r="78" s="1" customFormat="1" ht="13.65" customHeight="1">
      <c r="B78" s="37"/>
      <c r="C78" s="31" t="s">
        <v>28</v>
      </c>
      <c r="D78" s="38"/>
      <c r="E78" s="38"/>
      <c r="F78" s="26" t="str">
        <f>IF(E18="","",E18)</f>
        <v>Vyplň údaj</v>
      </c>
      <c r="G78" s="38"/>
      <c r="H78" s="38"/>
      <c r="I78" s="132" t="s">
        <v>32</v>
      </c>
      <c r="J78" s="35" t="str">
        <f>E24</f>
        <v>VDI PROJEKT s.r.o.</v>
      </c>
      <c r="K78" s="38"/>
      <c r="L78" s="42"/>
    </row>
    <row r="79" s="1" customFormat="1" ht="10.32" customHeight="1">
      <c r="B79" s="37"/>
      <c r="C79" s="38"/>
      <c r="D79" s="38"/>
      <c r="E79" s="38"/>
      <c r="F79" s="38"/>
      <c r="G79" s="38"/>
      <c r="H79" s="38"/>
      <c r="I79" s="130"/>
      <c r="J79" s="38"/>
      <c r="K79" s="38"/>
      <c r="L79" s="42"/>
    </row>
    <row r="80" s="9" customFormat="1" ht="29.28" customHeight="1">
      <c r="B80" s="178"/>
      <c r="C80" s="179" t="s">
        <v>107</v>
      </c>
      <c r="D80" s="180" t="s">
        <v>54</v>
      </c>
      <c r="E80" s="180" t="s">
        <v>50</v>
      </c>
      <c r="F80" s="180" t="s">
        <v>51</v>
      </c>
      <c r="G80" s="180" t="s">
        <v>108</v>
      </c>
      <c r="H80" s="180" t="s">
        <v>109</v>
      </c>
      <c r="I80" s="181" t="s">
        <v>110</v>
      </c>
      <c r="J80" s="180" t="s">
        <v>101</v>
      </c>
      <c r="K80" s="182" t="s">
        <v>111</v>
      </c>
      <c r="L80" s="183"/>
      <c r="M80" s="87" t="s">
        <v>1</v>
      </c>
      <c r="N80" s="88" t="s">
        <v>39</v>
      </c>
      <c r="O80" s="88" t="s">
        <v>112</v>
      </c>
      <c r="P80" s="88" t="s">
        <v>113</v>
      </c>
      <c r="Q80" s="88" t="s">
        <v>114</v>
      </c>
      <c r="R80" s="88" t="s">
        <v>115</v>
      </c>
      <c r="S80" s="88" t="s">
        <v>116</v>
      </c>
      <c r="T80" s="89" t="s">
        <v>117</v>
      </c>
    </row>
    <row r="81" s="1" customFormat="1" ht="22.8" customHeight="1">
      <c r="B81" s="37"/>
      <c r="C81" s="94" t="s">
        <v>118</v>
      </c>
      <c r="D81" s="38"/>
      <c r="E81" s="38"/>
      <c r="F81" s="38"/>
      <c r="G81" s="38"/>
      <c r="H81" s="38"/>
      <c r="I81" s="130"/>
      <c r="J81" s="184">
        <f>BK81</f>
        <v>0</v>
      </c>
      <c r="K81" s="38"/>
      <c r="L81" s="42"/>
      <c r="M81" s="90"/>
      <c r="N81" s="91"/>
      <c r="O81" s="91"/>
      <c r="P81" s="185">
        <f>P82</f>
        <v>0</v>
      </c>
      <c r="Q81" s="91"/>
      <c r="R81" s="185">
        <f>R82</f>
        <v>0</v>
      </c>
      <c r="S81" s="91"/>
      <c r="T81" s="186">
        <f>T82</f>
        <v>0</v>
      </c>
      <c r="AT81" s="16" t="s">
        <v>68</v>
      </c>
      <c r="AU81" s="16" t="s">
        <v>103</v>
      </c>
      <c r="BK81" s="187">
        <f>BK82</f>
        <v>0</v>
      </c>
    </row>
    <row r="82" s="10" customFormat="1" ht="25.92" customHeight="1">
      <c r="B82" s="188"/>
      <c r="C82" s="189"/>
      <c r="D82" s="190" t="s">
        <v>68</v>
      </c>
      <c r="E82" s="191" t="s">
        <v>119</v>
      </c>
      <c r="F82" s="191" t="s">
        <v>120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0</v>
      </c>
      <c r="S82" s="196"/>
      <c r="T82" s="198">
        <f>T83</f>
        <v>0</v>
      </c>
      <c r="AR82" s="199" t="s">
        <v>121</v>
      </c>
      <c r="AT82" s="200" t="s">
        <v>68</v>
      </c>
      <c r="AU82" s="200" t="s">
        <v>69</v>
      </c>
      <c r="AY82" s="199" t="s">
        <v>122</v>
      </c>
      <c r="BK82" s="201">
        <f>BK83</f>
        <v>0</v>
      </c>
    </row>
    <row r="83" s="10" customFormat="1" ht="22.8" customHeight="1">
      <c r="B83" s="188"/>
      <c r="C83" s="189"/>
      <c r="D83" s="190" t="s">
        <v>68</v>
      </c>
      <c r="E83" s="202" t="s">
        <v>123</v>
      </c>
      <c r="F83" s="202" t="s">
        <v>124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SUM(P84:P93)</f>
        <v>0</v>
      </c>
      <c r="Q83" s="196"/>
      <c r="R83" s="197">
        <f>SUM(R84:R93)</f>
        <v>0</v>
      </c>
      <c r="S83" s="196"/>
      <c r="T83" s="198">
        <f>SUM(T84:T93)</f>
        <v>0</v>
      </c>
      <c r="AR83" s="199" t="s">
        <v>121</v>
      </c>
      <c r="AT83" s="200" t="s">
        <v>68</v>
      </c>
      <c r="AU83" s="200" t="s">
        <v>77</v>
      </c>
      <c r="AY83" s="199" t="s">
        <v>122</v>
      </c>
      <c r="BK83" s="201">
        <f>SUM(BK84:BK93)</f>
        <v>0</v>
      </c>
    </row>
    <row r="84" s="1" customFormat="1" ht="22.5" customHeight="1">
      <c r="B84" s="37"/>
      <c r="C84" s="204" t="s">
        <v>77</v>
      </c>
      <c r="D84" s="204" t="s">
        <v>125</v>
      </c>
      <c r="E84" s="205" t="s">
        <v>126</v>
      </c>
      <c r="F84" s="206" t="s">
        <v>127</v>
      </c>
      <c r="G84" s="207" t="s">
        <v>128</v>
      </c>
      <c r="H84" s="208">
        <v>1</v>
      </c>
      <c r="I84" s="209"/>
      <c r="J84" s="210">
        <f>ROUND(I84*H84,2)</f>
        <v>0</v>
      </c>
      <c r="K84" s="206" t="s">
        <v>129</v>
      </c>
      <c r="L84" s="42"/>
      <c r="M84" s="211" t="s">
        <v>1</v>
      </c>
      <c r="N84" s="212" t="s">
        <v>40</v>
      </c>
      <c r="O84" s="78"/>
      <c r="P84" s="213">
        <f>O84*H84</f>
        <v>0</v>
      </c>
      <c r="Q84" s="213">
        <v>0</v>
      </c>
      <c r="R84" s="213">
        <f>Q84*H84</f>
        <v>0</v>
      </c>
      <c r="S84" s="213">
        <v>0</v>
      </c>
      <c r="T84" s="214">
        <f>S84*H84</f>
        <v>0</v>
      </c>
      <c r="AR84" s="16" t="s">
        <v>130</v>
      </c>
      <c r="AT84" s="16" t="s">
        <v>125</v>
      </c>
      <c r="AU84" s="16" t="s">
        <v>79</v>
      </c>
      <c r="AY84" s="16" t="s">
        <v>122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77</v>
      </c>
      <c r="BK84" s="215">
        <f>ROUND(I84*H84,2)</f>
        <v>0</v>
      </c>
      <c r="BL84" s="16" t="s">
        <v>130</v>
      </c>
      <c r="BM84" s="16" t="s">
        <v>131</v>
      </c>
    </row>
    <row r="85" s="1" customFormat="1">
      <c r="B85" s="37"/>
      <c r="C85" s="38"/>
      <c r="D85" s="216" t="s">
        <v>132</v>
      </c>
      <c r="E85" s="38"/>
      <c r="F85" s="217" t="s">
        <v>133</v>
      </c>
      <c r="G85" s="38"/>
      <c r="H85" s="38"/>
      <c r="I85" s="130"/>
      <c r="J85" s="38"/>
      <c r="K85" s="38"/>
      <c r="L85" s="42"/>
      <c r="M85" s="218"/>
      <c r="N85" s="78"/>
      <c r="O85" s="78"/>
      <c r="P85" s="78"/>
      <c r="Q85" s="78"/>
      <c r="R85" s="78"/>
      <c r="S85" s="78"/>
      <c r="T85" s="79"/>
      <c r="AT85" s="16" t="s">
        <v>132</v>
      </c>
      <c r="AU85" s="16" t="s">
        <v>79</v>
      </c>
    </row>
    <row r="86" s="1" customFormat="1" ht="16.5" customHeight="1">
      <c r="B86" s="37"/>
      <c r="C86" s="204" t="s">
        <v>79</v>
      </c>
      <c r="D86" s="204" t="s">
        <v>125</v>
      </c>
      <c r="E86" s="205" t="s">
        <v>134</v>
      </c>
      <c r="F86" s="206" t="s">
        <v>135</v>
      </c>
      <c r="G86" s="207" t="s">
        <v>128</v>
      </c>
      <c r="H86" s="208">
        <v>1</v>
      </c>
      <c r="I86" s="209"/>
      <c r="J86" s="210">
        <f>ROUND(I86*H86,2)</f>
        <v>0</v>
      </c>
      <c r="K86" s="206" t="s">
        <v>129</v>
      </c>
      <c r="L86" s="42"/>
      <c r="M86" s="211" t="s">
        <v>1</v>
      </c>
      <c r="N86" s="212" t="s">
        <v>40</v>
      </c>
      <c r="O86" s="78"/>
      <c r="P86" s="213">
        <f>O86*H86</f>
        <v>0</v>
      </c>
      <c r="Q86" s="213">
        <v>0</v>
      </c>
      <c r="R86" s="213">
        <f>Q86*H86</f>
        <v>0</v>
      </c>
      <c r="S86" s="213">
        <v>0</v>
      </c>
      <c r="T86" s="214">
        <f>S86*H86</f>
        <v>0</v>
      </c>
      <c r="AR86" s="16" t="s">
        <v>130</v>
      </c>
      <c r="AT86" s="16" t="s">
        <v>125</v>
      </c>
      <c r="AU86" s="16" t="s">
        <v>79</v>
      </c>
      <c r="AY86" s="16" t="s">
        <v>122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77</v>
      </c>
      <c r="BK86" s="215">
        <f>ROUND(I86*H86,2)</f>
        <v>0</v>
      </c>
      <c r="BL86" s="16" t="s">
        <v>130</v>
      </c>
      <c r="BM86" s="16" t="s">
        <v>136</v>
      </c>
    </row>
    <row r="87" s="1" customFormat="1">
      <c r="B87" s="37"/>
      <c r="C87" s="38"/>
      <c r="D87" s="216" t="s">
        <v>132</v>
      </c>
      <c r="E87" s="38"/>
      <c r="F87" s="217" t="s">
        <v>135</v>
      </c>
      <c r="G87" s="38"/>
      <c r="H87" s="38"/>
      <c r="I87" s="130"/>
      <c r="J87" s="38"/>
      <c r="K87" s="38"/>
      <c r="L87" s="42"/>
      <c r="M87" s="218"/>
      <c r="N87" s="78"/>
      <c r="O87" s="78"/>
      <c r="P87" s="78"/>
      <c r="Q87" s="78"/>
      <c r="R87" s="78"/>
      <c r="S87" s="78"/>
      <c r="T87" s="79"/>
      <c r="AT87" s="16" t="s">
        <v>132</v>
      </c>
      <c r="AU87" s="16" t="s">
        <v>79</v>
      </c>
    </row>
    <row r="88" s="1" customFormat="1" ht="33.75" customHeight="1">
      <c r="B88" s="37"/>
      <c r="C88" s="204" t="s">
        <v>137</v>
      </c>
      <c r="D88" s="204" t="s">
        <v>125</v>
      </c>
      <c r="E88" s="205" t="s">
        <v>138</v>
      </c>
      <c r="F88" s="206" t="s">
        <v>139</v>
      </c>
      <c r="G88" s="207" t="s">
        <v>128</v>
      </c>
      <c r="H88" s="208">
        <v>1</v>
      </c>
      <c r="I88" s="209"/>
      <c r="J88" s="210">
        <f>ROUND(I88*H88,2)</f>
        <v>0</v>
      </c>
      <c r="K88" s="206" t="s">
        <v>129</v>
      </c>
      <c r="L88" s="42"/>
      <c r="M88" s="211" t="s">
        <v>1</v>
      </c>
      <c r="N88" s="212" t="s">
        <v>40</v>
      </c>
      <c r="O88" s="78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AR88" s="16" t="s">
        <v>130</v>
      </c>
      <c r="AT88" s="16" t="s">
        <v>125</v>
      </c>
      <c r="AU88" s="16" t="s">
        <v>79</v>
      </c>
      <c r="AY88" s="16" t="s">
        <v>122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6" t="s">
        <v>77</v>
      </c>
      <c r="BK88" s="215">
        <f>ROUND(I88*H88,2)</f>
        <v>0</v>
      </c>
      <c r="BL88" s="16" t="s">
        <v>130</v>
      </c>
      <c r="BM88" s="16" t="s">
        <v>140</v>
      </c>
    </row>
    <row r="89" s="1" customFormat="1">
      <c r="B89" s="37"/>
      <c r="C89" s="38"/>
      <c r="D89" s="216" t="s">
        <v>132</v>
      </c>
      <c r="E89" s="38"/>
      <c r="F89" s="217" t="s">
        <v>141</v>
      </c>
      <c r="G89" s="38"/>
      <c r="H89" s="38"/>
      <c r="I89" s="130"/>
      <c r="J89" s="38"/>
      <c r="K89" s="38"/>
      <c r="L89" s="42"/>
      <c r="M89" s="218"/>
      <c r="N89" s="78"/>
      <c r="O89" s="78"/>
      <c r="P89" s="78"/>
      <c r="Q89" s="78"/>
      <c r="R89" s="78"/>
      <c r="S89" s="78"/>
      <c r="T89" s="79"/>
      <c r="AT89" s="16" t="s">
        <v>132</v>
      </c>
      <c r="AU89" s="16" t="s">
        <v>79</v>
      </c>
    </row>
    <row r="90" s="1" customFormat="1" ht="16.5" customHeight="1">
      <c r="B90" s="37"/>
      <c r="C90" s="204" t="s">
        <v>142</v>
      </c>
      <c r="D90" s="204" t="s">
        <v>125</v>
      </c>
      <c r="E90" s="205" t="s">
        <v>143</v>
      </c>
      <c r="F90" s="206" t="s">
        <v>144</v>
      </c>
      <c r="G90" s="207" t="s">
        <v>128</v>
      </c>
      <c r="H90" s="208">
        <v>1</v>
      </c>
      <c r="I90" s="209"/>
      <c r="J90" s="210">
        <f>ROUND(I90*H90,2)</f>
        <v>0</v>
      </c>
      <c r="K90" s="206" t="s">
        <v>129</v>
      </c>
      <c r="L90" s="42"/>
      <c r="M90" s="211" t="s">
        <v>1</v>
      </c>
      <c r="N90" s="212" t="s">
        <v>40</v>
      </c>
      <c r="O90" s="78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AR90" s="16" t="s">
        <v>130</v>
      </c>
      <c r="AT90" s="16" t="s">
        <v>125</v>
      </c>
      <c r="AU90" s="16" t="s">
        <v>79</v>
      </c>
      <c r="AY90" s="16" t="s">
        <v>122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77</v>
      </c>
      <c r="BK90" s="215">
        <f>ROUND(I90*H90,2)</f>
        <v>0</v>
      </c>
      <c r="BL90" s="16" t="s">
        <v>130</v>
      </c>
      <c r="BM90" s="16" t="s">
        <v>145</v>
      </c>
    </row>
    <row r="91" s="1" customFormat="1">
      <c r="B91" s="37"/>
      <c r="C91" s="38"/>
      <c r="D91" s="216" t="s">
        <v>132</v>
      </c>
      <c r="E91" s="38"/>
      <c r="F91" s="217" t="s">
        <v>144</v>
      </c>
      <c r="G91" s="38"/>
      <c r="H91" s="38"/>
      <c r="I91" s="130"/>
      <c r="J91" s="38"/>
      <c r="K91" s="38"/>
      <c r="L91" s="42"/>
      <c r="M91" s="218"/>
      <c r="N91" s="78"/>
      <c r="O91" s="78"/>
      <c r="P91" s="78"/>
      <c r="Q91" s="78"/>
      <c r="R91" s="78"/>
      <c r="S91" s="78"/>
      <c r="T91" s="79"/>
      <c r="AT91" s="16" t="s">
        <v>132</v>
      </c>
      <c r="AU91" s="16" t="s">
        <v>79</v>
      </c>
    </row>
    <row r="92" s="1" customFormat="1" ht="16.5" customHeight="1">
      <c r="B92" s="37"/>
      <c r="C92" s="204" t="s">
        <v>121</v>
      </c>
      <c r="D92" s="204" t="s">
        <v>125</v>
      </c>
      <c r="E92" s="205" t="s">
        <v>146</v>
      </c>
      <c r="F92" s="206" t="s">
        <v>124</v>
      </c>
      <c r="G92" s="207" t="s">
        <v>128</v>
      </c>
      <c r="H92" s="208">
        <v>1</v>
      </c>
      <c r="I92" s="209"/>
      <c r="J92" s="210">
        <f>ROUND(I92*H92,2)</f>
        <v>0</v>
      </c>
      <c r="K92" s="206" t="s">
        <v>129</v>
      </c>
      <c r="L92" s="42"/>
      <c r="M92" s="211" t="s">
        <v>1</v>
      </c>
      <c r="N92" s="212" t="s">
        <v>40</v>
      </c>
      <c r="O92" s="78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6" t="s">
        <v>130</v>
      </c>
      <c r="AT92" s="16" t="s">
        <v>125</v>
      </c>
      <c r="AU92" s="16" t="s">
        <v>79</v>
      </c>
      <c r="AY92" s="16" t="s">
        <v>122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77</v>
      </c>
      <c r="BK92" s="215">
        <f>ROUND(I92*H92,2)</f>
        <v>0</v>
      </c>
      <c r="BL92" s="16" t="s">
        <v>130</v>
      </c>
      <c r="BM92" s="16" t="s">
        <v>147</v>
      </c>
    </row>
    <row r="93" s="1" customFormat="1">
      <c r="B93" s="37"/>
      <c r="C93" s="38"/>
      <c r="D93" s="216" t="s">
        <v>132</v>
      </c>
      <c r="E93" s="38"/>
      <c r="F93" s="217" t="s">
        <v>124</v>
      </c>
      <c r="G93" s="38"/>
      <c r="H93" s="38"/>
      <c r="I93" s="130"/>
      <c r="J93" s="38"/>
      <c r="K93" s="38"/>
      <c r="L93" s="42"/>
      <c r="M93" s="219"/>
      <c r="N93" s="220"/>
      <c r="O93" s="220"/>
      <c r="P93" s="220"/>
      <c r="Q93" s="220"/>
      <c r="R93" s="220"/>
      <c r="S93" s="220"/>
      <c r="T93" s="221"/>
      <c r="AT93" s="16" t="s">
        <v>132</v>
      </c>
      <c r="AU93" s="16" t="s">
        <v>79</v>
      </c>
    </row>
    <row r="94" s="1" customFormat="1" ht="6.96" customHeight="1">
      <c r="B94" s="56"/>
      <c r="C94" s="57"/>
      <c r="D94" s="57"/>
      <c r="E94" s="57"/>
      <c r="F94" s="57"/>
      <c r="G94" s="57"/>
      <c r="H94" s="57"/>
      <c r="I94" s="154"/>
      <c r="J94" s="57"/>
      <c r="K94" s="57"/>
      <c r="L94" s="42"/>
    </row>
  </sheetData>
  <sheetProtection sheet="1" autoFilter="0" formatColumns="0" formatRows="0" objects="1" scenarios="1" spinCount="100000" saltValue="M7K62OHymp0gOkvx8iBIjCusaWmKaqquX7zrSeNfR13axH1tnIdbAQWEpc1XizPsDmiOZMZ1/TsgsEzv15nTcA==" hashValue="MYcQ47ZYsOBk2ywQp8eUYQ0cuk0pyDtnITWPnGA4u48XGTgO34wMaoIkF/qRerZyMsnB/u/0aL+4/QT9TTOcyg==" algorithmName="SHA-512" password="CC35"/>
  <autoFilter ref="C80:K9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94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CHODNÍK A VEŘEJNÉ OSVĚTLENÍ ULICE KLADENSKÁ, PŘELOUČ_IROP</v>
      </c>
      <c r="F7" s="128"/>
      <c r="G7" s="128"/>
      <c r="H7" s="128"/>
      <c r="L7" s="19"/>
    </row>
    <row r="8" s="1" customFormat="1" ht="12" customHeight="1">
      <c r="B8" s="42"/>
      <c r="D8" s="128" t="s">
        <v>95</v>
      </c>
      <c r="I8" s="130"/>
      <c r="L8" s="42"/>
    </row>
    <row r="9" s="1" customFormat="1" ht="36.96" customHeight="1">
      <c r="B9" s="42"/>
      <c r="E9" s="131" t="s">
        <v>148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1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16. 10. 2019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97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98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98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ROUND(J82,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ROUND((SUM(BE82:BE93)),  2)</f>
        <v>0</v>
      </c>
      <c r="I33" s="143">
        <v>0.20999999999999999</v>
      </c>
      <c r="J33" s="142">
        <f>ROUND(((SUM(BE82:BE93))*I33),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ROUND((SUM(BF82:BF93)),  2)</f>
        <v>0</v>
      </c>
      <c r="I34" s="143">
        <v>0.14999999999999999</v>
      </c>
      <c r="J34" s="142">
        <f>ROUND(((SUM(BF82:BF93))*I34),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ROUND((SUM(BG82:BG93)),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ROUND((SUM(BH82:BH93)),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ROUND((SUM(BI82:BI93)),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CHODNÍK A VEŘEJNÉ OSVĚTLENÍ ULICE KLADENSKÁ, PŘELOUČ_IROP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95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001.2 - VEDLEJŠÍ A OSTATNÍ NÁKLADY - NEZPŮSOBILÉ VÝDAJE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16. 10. 2019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Přelouč</v>
      </c>
      <c r="G54" s="38"/>
      <c r="H54" s="38"/>
      <c r="I54" s="132" t="s">
        <v>30</v>
      </c>
      <c r="J54" s="35" t="str">
        <f>E21</f>
        <v>VDI PROJEKT s.r.o.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VDI PROJEKT s.r.o.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100</v>
      </c>
      <c r="D57" s="160"/>
      <c r="E57" s="160"/>
      <c r="F57" s="160"/>
      <c r="G57" s="160"/>
      <c r="H57" s="160"/>
      <c r="I57" s="161"/>
      <c r="J57" s="162" t="s">
        <v>101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102</v>
      </c>
      <c r="D59" s="38"/>
      <c r="E59" s="38"/>
      <c r="F59" s="38"/>
      <c r="G59" s="38"/>
      <c r="H59" s="38"/>
      <c r="I59" s="130"/>
      <c r="J59" s="97">
        <f>J82</f>
        <v>0</v>
      </c>
      <c r="K59" s="38"/>
      <c r="L59" s="42"/>
      <c r="AU59" s="16" t="s">
        <v>103</v>
      </c>
    </row>
    <row r="60" s="7" customFormat="1" ht="24.96" customHeight="1">
      <c r="B60" s="164"/>
      <c r="C60" s="165"/>
      <c r="D60" s="166" t="s">
        <v>104</v>
      </c>
      <c r="E60" s="167"/>
      <c r="F60" s="167"/>
      <c r="G60" s="167"/>
      <c r="H60" s="167"/>
      <c r="I60" s="168"/>
      <c r="J60" s="169">
        <f>J83</f>
        <v>0</v>
      </c>
      <c r="K60" s="165"/>
      <c r="L60" s="170"/>
    </row>
    <row r="61" s="8" customFormat="1" ht="19.92" customHeight="1">
      <c r="B61" s="171"/>
      <c r="C61" s="172"/>
      <c r="D61" s="173" t="s">
        <v>149</v>
      </c>
      <c r="E61" s="174"/>
      <c r="F61" s="174"/>
      <c r="G61" s="174"/>
      <c r="H61" s="174"/>
      <c r="I61" s="175"/>
      <c r="J61" s="176">
        <f>J84</f>
        <v>0</v>
      </c>
      <c r="K61" s="172"/>
      <c r="L61" s="177"/>
    </row>
    <row r="62" s="8" customFormat="1" ht="19.92" customHeight="1">
      <c r="B62" s="171"/>
      <c r="C62" s="172"/>
      <c r="D62" s="173" t="s">
        <v>150</v>
      </c>
      <c r="E62" s="174"/>
      <c r="F62" s="174"/>
      <c r="G62" s="174"/>
      <c r="H62" s="174"/>
      <c r="I62" s="175"/>
      <c r="J62" s="176">
        <f>J91</f>
        <v>0</v>
      </c>
      <c r="K62" s="172"/>
      <c r="L62" s="177"/>
    </row>
    <row r="63" s="1" customFormat="1" ht="21.84" customHeight="1">
      <c r="B63" s="37"/>
      <c r="C63" s="38"/>
      <c r="D63" s="38"/>
      <c r="E63" s="38"/>
      <c r="F63" s="38"/>
      <c r="G63" s="38"/>
      <c r="H63" s="38"/>
      <c r="I63" s="130"/>
      <c r="J63" s="38"/>
      <c r="K63" s="38"/>
      <c r="L63" s="42"/>
    </row>
    <row r="64" s="1" customFormat="1" ht="6.96" customHeight="1">
      <c r="B64" s="56"/>
      <c r="C64" s="57"/>
      <c r="D64" s="57"/>
      <c r="E64" s="57"/>
      <c r="F64" s="57"/>
      <c r="G64" s="57"/>
      <c r="H64" s="57"/>
      <c r="I64" s="154"/>
      <c r="J64" s="57"/>
      <c r="K64" s="57"/>
      <c r="L64" s="42"/>
    </row>
    <row r="68" s="1" customFormat="1" ht="6.96" customHeight="1">
      <c r="B68" s="58"/>
      <c r="C68" s="59"/>
      <c r="D68" s="59"/>
      <c r="E68" s="59"/>
      <c r="F68" s="59"/>
      <c r="G68" s="59"/>
      <c r="H68" s="59"/>
      <c r="I68" s="157"/>
      <c r="J68" s="59"/>
      <c r="K68" s="59"/>
      <c r="L68" s="42"/>
    </row>
    <row r="69" s="1" customFormat="1" ht="24.96" customHeight="1">
      <c r="B69" s="37"/>
      <c r="C69" s="22" t="s">
        <v>106</v>
      </c>
      <c r="D69" s="38"/>
      <c r="E69" s="38"/>
      <c r="F69" s="38"/>
      <c r="G69" s="38"/>
      <c r="H69" s="38"/>
      <c r="I69" s="130"/>
      <c r="J69" s="38"/>
      <c r="K69" s="38"/>
      <c r="L69" s="42"/>
    </row>
    <row r="70" s="1" customFormat="1" ht="6.96" customHeight="1">
      <c r="B70" s="37"/>
      <c r="C70" s="38"/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12" customHeight="1">
      <c r="B71" s="37"/>
      <c r="C71" s="31" t="s">
        <v>16</v>
      </c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6.5" customHeight="1">
      <c r="B72" s="37"/>
      <c r="C72" s="38"/>
      <c r="D72" s="38"/>
      <c r="E72" s="158" t="str">
        <f>E7</f>
        <v>CHODNÍK A VEŘEJNÉ OSVĚTLENÍ ULICE KLADENSKÁ, PŘELOUČ_IROP</v>
      </c>
      <c r="F72" s="31"/>
      <c r="G72" s="31"/>
      <c r="H72" s="31"/>
      <c r="I72" s="130"/>
      <c r="J72" s="38"/>
      <c r="K72" s="38"/>
      <c r="L72" s="42"/>
    </row>
    <row r="73" s="1" customFormat="1" ht="12" customHeight="1">
      <c r="B73" s="37"/>
      <c r="C73" s="31" t="s">
        <v>95</v>
      </c>
      <c r="D73" s="38"/>
      <c r="E73" s="38"/>
      <c r="F73" s="38"/>
      <c r="G73" s="38"/>
      <c r="H73" s="38"/>
      <c r="I73" s="130"/>
      <c r="J73" s="38"/>
      <c r="K73" s="38"/>
      <c r="L73" s="42"/>
    </row>
    <row r="74" s="1" customFormat="1" ht="16.5" customHeight="1">
      <c r="B74" s="37"/>
      <c r="C74" s="38"/>
      <c r="D74" s="38"/>
      <c r="E74" s="63" t="str">
        <f>E9</f>
        <v>SO 001.2 - VEDLEJŠÍ A OSTATNÍ NÁKLADY - NEZPŮSOBILÉ VÝDAJE</v>
      </c>
      <c r="F74" s="38"/>
      <c r="G74" s="38"/>
      <c r="H74" s="38"/>
      <c r="I74" s="130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12" customHeight="1">
      <c r="B76" s="37"/>
      <c r="C76" s="31" t="s">
        <v>20</v>
      </c>
      <c r="D76" s="38"/>
      <c r="E76" s="38"/>
      <c r="F76" s="26" t="str">
        <f>F12</f>
        <v>Přelouč</v>
      </c>
      <c r="G76" s="38"/>
      <c r="H76" s="38"/>
      <c r="I76" s="132" t="s">
        <v>22</v>
      </c>
      <c r="J76" s="66" t="str">
        <f>IF(J12="","",J12)</f>
        <v>16. 10. 2019</v>
      </c>
      <c r="K76" s="38"/>
      <c r="L76" s="42"/>
    </row>
    <row r="77" s="1" customFormat="1" ht="6.96" customHeight="1">
      <c r="B77" s="37"/>
      <c r="C77" s="38"/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13.65" customHeight="1">
      <c r="B78" s="37"/>
      <c r="C78" s="31" t="s">
        <v>24</v>
      </c>
      <c r="D78" s="38"/>
      <c r="E78" s="38"/>
      <c r="F78" s="26" t="str">
        <f>E15</f>
        <v>Město Přelouč</v>
      </c>
      <c r="G78" s="38"/>
      <c r="H78" s="38"/>
      <c r="I78" s="132" t="s">
        <v>30</v>
      </c>
      <c r="J78" s="35" t="str">
        <f>E21</f>
        <v>VDI PROJEKT s.r.o.</v>
      </c>
      <c r="K78" s="38"/>
      <c r="L78" s="42"/>
    </row>
    <row r="79" s="1" customFormat="1" ht="13.65" customHeight="1">
      <c r="B79" s="37"/>
      <c r="C79" s="31" t="s">
        <v>28</v>
      </c>
      <c r="D79" s="38"/>
      <c r="E79" s="38"/>
      <c r="F79" s="26" t="str">
        <f>IF(E18="","",E18)</f>
        <v>Vyplň údaj</v>
      </c>
      <c r="G79" s="38"/>
      <c r="H79" s="38"/>
      <c r="I79" s="132" t="s">
        <v>32</v>
      </c>
      <c r="J79" s="35" t="str">
        <f>E24</f>
        <v>VDI PROJEKT s.r.o.</v>
      </c>
      <c r="K79" s="38"/>
      <c r="L79" s="42"/>
    </row>
    <row r="80" s="1" customFormat="1" ht="10.32" customHeight="1">
      <c r="B80" s="37"/>
      <c r="C80" s="38"/>
      <c r="D80" s="38"/>
      <c r="E80" s="38"/>
      <c r="F80" s="38"/>
      <c r="G80" s="38"/>
      <c r="H80" s="38"/>
      <c r="I80" s="130"/>
      <c r="J80" s="38"/>
      <c r="K80" s="38"/>
      <c r="L80" s="42"/>
    </row>
    <row r="81" s="9" customFormat="1" ht="29.28" customHeight="1">
      <c r="B81" s="178"/>
      <c r="C81" s="179" t="s">
        <v>107</v>
      </c>
      <c r="D81" s="180" t="s">
        <v>54</v>
      </c>
      <c r="E81" s="180" t="s">
        <v>50</v>
      </c>
      <c r="F81" s="180" t="s">
        <v>51</v>
      </c>
      <c r="G81" s="180" t="s">
        <v>108</v>
      </c>
      <c r="H81" s="180" t="s">
        <v>109</v>
      </c>
      <c r="I81" s="181" t="s">
        <v>110</v>
      </c>
      <c r="J81" s="180" t="s">
        <v>101</v>
      </c>
      <c r="K81" s="182" t="s">
        <v>111</v>
      </c>
      <c r="L81" s="183"/>
      <c r="M81" s="87" t="s">
        <v>1</v>
      </c>
      <c r="N81" s="88" t="s">
        <v>39</v>
      </c>
      <c r="O81" s="88" t="s">
        <v>112</v>
      </c>
      <c r="P81" s="88" t="s">
        <v>113</v>
      </c>
      <c r="Q81" s="88" t="s">
        <v>114</v>
      </c>
      <c r="R81" s="88" t="s">
        <v>115</v>
      </c>
      <c r="S81" s="88" t="s">
        <v>116</v>
      </c>
      <c r="T81" s="89" t="s">
        <v>117</v>
      </c>
    </row>
    <row r="82" s="1" customFormat="1" ht="22.8" customHeight="1">
      <c r="B82" s="37"/>
      <c r="C82" s="94" t="s">
        <v>118</v>
      </c>
      <c r="D82" s="38"/>
      <c r="E82" s="38"/>
      <c r="F82" s="38"/>
      <c r="G82" s="38"/>
      <c r="H82" s="38"/>
      <c r="I82" s="130"/>
      <c r="J82" s="184">
        <f>BK82</f>
        <v>0</v>
      </c>
      <c r="K82" s="38"/>
      <c r="L82" s="42"/>
      <c r="M82" s="90"/>
      <c r="N82" s="91"/>
      <c r="O82" s="91"/>
      <c r="P82" s="185">
        <f>P83</f>
        <v>0</v>
      </c>
      <c r="Q82" s="91"/>
      <c r="R82" s="185">
        <f>R83</f>
        <v>0</v>
      </c>
      <c r="S82" s="91"/>
      <c r="T82" s="186">
        <f>T83</f>
        <v>0</v>
      </c>
      <c r="AT82" s="16" t="s">
        <v>68</v>
      </c>
      <c r="AU82" s="16" t="s">
        <v>103</v>
      </c>
      <c r="BK82" s="187">
        <f>BK83</f>
        <v>0</v>
      </c>
    </row>
    <row r="83" s="10" customFormat="1" ht="25.92" customHeight="1">
      <c r="B83" s="188"/>
      <c r="C83" s="189"/>
      <c r="D83" s="190" t="s">
        <v>68</v>
      </c>
      <c r="E83" s="191" t="s">
        <v>119</v>
      </c>
      <c r="F83" s="191" t="s">
        <v>120</v>
      </c>
      <c r="G83" s="189"/>
      <c r="H83" s="189"/>
      <c r="I83" s="192"/>
      <c r="J83" s="193">
        <f>BK83</f>
        <v>0</v>
      </c>
      <c r="K83" s="189"/>
      <c r="L83" s="194"/>
      <c r="M83" s="195"/>
      <c r="N83" s="196"/>
      <c r="O83" s="196"/>
      <c r="P83" s="197">
        <f>P84+P91</f>
        <v>0</v>
      </c>
      <c r="Q83" s="196"/>
      <c r="R83" s="197">
        <f>R84+R91</f>
        <v>0</v>
      </c>
      <c r="S83" s="196"/>
      <c r="T83" s="198">
        <f>T84+T91</f>
        <v>0</v>
      </c>
      <c r="AR83" s="199" t="s">
        <v>121</v>
      </c>
      <c r="AT83" s="200" t="s">
        <v>68</v>
      </c>
      <c r="AU83" s="200" t="s">
        <v>69</v>
      </c>
      <c r="AY83" s="199" t="s">
        <v>122</v>
      </c>
      <c r="BK83" s="201">
        <f>BK84+BK91</f>
        <v>0</v>
      </c>
    </row>
    <row r="84" s="10" customFormat="1" ht="22.8" customHeight="1">
      <c r="B84" s="188"/>
      <c r="C84" s="189"/>
      <c r="D84" s="190" t="s">
        <v>68</v>
      </c>
      <c r="E84" s="202" t="s">
        <v>151</v>
      </c>
      <c r="F84" s="202" t="s">
        <v>152</v>
      </c>
      <c r="G84" s="189"/>
      <c r="H84" s="189"/>
      <c r="I84" s="192"/>
      <c r="J84" s="203">
        <f>BK84</f>
        <v>0</v>
      </c>
      <c r="K84" s="189"/>
      <c r="L84" s="194"/>
      <c r="M84" s="195"/>
      <c r="N84" s="196"/>
      <c r="O84" s="196"/>
      <c r="P84" s="197">
        <f>SUM(P85:P90)</f>
        <v>0</v>
      </c>
      <c r="Q84" s="196"/>
      <c r="R84" s="197">
        <f>SUM(R85:R90)</f>
        <v>0</v>
      </c>
      <c r="S84" s="196"/>
      <c r="T84" s="198">
        <f>SUM(T85:T90)</f>
        <v>0</v>
      </c>
      <c r="AR84" s="199" t="s">
        <v>121</v>
      </c>
      <c r="AT84" s="200" t="s">
        <v>68</v>
      </c>
      <c r="AU84" s="200" t="s">
        <v>77</v>
      </c>
      <c r="AY84" s="199" t="s">
        <v>122</v>
      </c>
      <c r="BK84" s="201">
        <f>SUM(BK85:BK90)</f>
        <v>0</v>
      </c>
    </row>
    <row r="85" s="1" customFormat="1" ht="16.5" customHeight="1">
      <c r="B85" s="37"/>
      <c r="C85" s="204" t="s">
        <v>77</v>
      </c>
      <c r="D85" s="204" t="s">
        <v>125</v>
      </c>
      <c r="E85" s="205" t="s">
        <v>153</v>
      </c>
      <c r="F85" s="206" t="s">
        <v>154</v>
      </c>
      <c r="G85" s="207" t="s">
        <v>128</v>
      </c>
      <c r="H85" s="208">
        <v>1</v>
      </c>
      <c r="I85" s="209"/>
      <c r="J85" s="210">
        <f>ROUND(I85*H85,2)</f>
        <v>0</v>
      </c>
      <c r="K85" s="206" t="s">
        <v>129</v>
      </c>
      <c r="L85" s="42"/>
      <c r="M85" s="211" t="s">
        <v>1</v>
      </c>
      <c r="N85" s="212" t="s">
        <v>40</v>
      </c>
      <c r="O85" s="78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16" t="s">
        <v>130</v>
      </c>
      <c r="AT85" s="16" t="s">
        <v>125</v>
      </c>
      <c r="AU85" s="16" t="s">
        <v>79</v>
      </c>
      <c r="AY85" s="16" t="s">
        <v>122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77</v>
      </c>
      <c r="BK85" s="215">
        <f>ROUND(I85*H85,2)</f>
        <v>0</v>
      </c>
      <c r="BL85" s="16" t="s">
        <v>130</v>
      </c>
      <c r="BM85" s="16" t="s">
        <v>155</v>
      </c>
    </row>
    <row r="86" s="1" customFormat="1">
      <c r="B86" s="37"/>
      <c r="C86" s="38"/>
      <c r="D86" s="216" t="s">
        <v>132</v>
      </c>
      <c r="E86" s="38"/>
      <c r="F86" s="217" t="s">
        <v>156</v>
      </c>
      <c r="G86" s="38"/>
      <c r="H86" s="38"/>
      <c r="I86" s="130"/>
      <c r="J86" s="38"/>
      <c r="K86" s="38"/>
      <c r="L86" s="42"/>
      <c r="M86" s="218"/>
      <c r="N86" s="78"/>
      <c r="O86" s="78"/>
      <c r="P86" s="78"/>
      <c r="Q86" s="78"/>
      <c r="R86" s="78"/>
      <c r="S86" s="78"/>
      <c r="T86" s="79"/>
      <c r="AT86" s="16" t="s">
        <v>132</v>
      </c>
      <c r="AU86" s="16" t="s">
        <v>79</v>
      </c>
    </row>
    <row r="87" s="1" customFormat="1" ht="16.5" customHeight="1">
      <c r="B87" s="37"/>
      <c r="C87" s="204" t="s">
        <v>79</v>
      </c>
      <c r="D87" s="204" t="s">
        <v>125</v>
      </c>
      <c r="E87" s="205" t="s">
        <v>157</v>
      </c>
      <c r="F87" s="206" t="s">
        <v>158</v>
      </c>
      <c r="G87" s="207" t="s">
        <v>128</v>
      </c>
      <c r="H87" s="208">
        <v>1</v>
      </c>
      <c r="I87" s="209"/>
      <c r="J87" s="210">
        <f>ROUND(I87*H87,2)</f>
        <v>0</v>
      </c>
      <c r="K87" s="206" t="s">
        <v>129</v>
      </c>
      <c r="L87" s="42"/>
      <c r="M87" s="211" t="s">
        <v>1</v>
      </c>
      <c r="N87" s="212" t="s">
        <v>40</v>
      </c>
      <c r="O87" s="78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AR87" s="16" t="s">
        <v>130</v>
      </c>
      <c r="AT87" s="16" t="s">
        <v>125</v>
      </c>
      <c r="AU87" s="16" t="s">
        <v>79</v>
      </c>
      <c r="AY87" s="16" t="s">
        <v>122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77</v>
      </c>
      <c r="BK87" s="215">
        <f>ROUND(I87*H87,2)</f>
        <v>0</v>
      </c>
      <c r="BL87" s="16" t="s">
        <v>130</v>
      </c>
      <c r="BM87" s="16" t="s">
        <v>159</v>
      </c>
    </row>
    <row r="88" s="1" customFormat="1">
      <c r="B88" s="37"/>
      <c r="C88" s="38"/>
      <c r="D88" s="216" t="s">
        <v>132</v>
      </c>
      <c r="E88" s="38"/>
      <c r="F88" s="217" t="s">
        <v>160</v>
      </c>
      <c r="G88" s="38"/>
      <c r="H88" s="38"/>
      <c r="I88" s="130"/>
      <c r="J88" s="38"/>
      <c r="K88" s="38"/>
      <c r="L88" s="42"/>
      <c r="M88" s="218"/>
      <c r="N88" s="78"/>
      <c r="O88" s="78"/>
      <c r="P88" s="78"/>
      <c r="Q88" s="78"/>
      <c r="R88" s="78"/>
      <c r="S88" s="78"/>
      <c r="T88" s="79"/>
      <c r="AT88" s="16" t="s">
        <v>132</v>
      </c>
      <c r="AU88" s="16" t="s">
        <v>79</v>
      </c>
    </row>
    <row r="89" s="1" customFormat="1" ht="16.5" customHeight="1">
      <c r="B89" s="37"/>
      <c r="C89" s="204" t="s">
        <v>137</v>
      </c>
      <c r="D89" s="204" t="s">
        <v>125</v>
      </c>
      <c r="E89" s="205" t="s">
        <v>161</v>
      </c>
      <c r="F89" s="206" t="s">
        <v>162</v>
      </c>
      <c r="G89" s="207" t="s">
        <v>128</v>
      </c>
      <c r="H89" s="208">
        <v>1</v>
      </c>
      <c r="I89" s="209"/>
      <c r="J89" s="210">
        <f>ROUND(I89*H89,2)</f>
        <v>0</v>
      </c>
      <c r="K89" s="206" t="s">
        <v>129</v>
      </c>
      <c r="L89" s="42"/>
      <c r="M89" s="211" t="s">
        <v>1</v>
      </c>
      <c r="N89" s="212" t="s">
        <v>40</v>
      </c>
      <c r="O89" s="78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6" t="s">
        <v>130</v>
      </c>
      <c r="AT89" s="16" t="s">
        <v>125</v>
      </c>
      <c r="AU89" s="16" t="s">
        <v>79</v>
      </c>
      <c r="AY89" s="16" t="s">
        <v>122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77</v>
      </c>
      <c r="BK89" s="215">
        <f>ROUND(I89*H89,2)</f>
        <v>0</v>
      </c>
      <c r="BL89" s="16" t="s">
        <v>130</v>
      </c>
      <c r="BM89" s="16" t="s">
        <v>163</v>
      </c>
    </row>
    <row r="90" s="1" customFormat="1">
      <c r="B90" s="37"/>
      <c r="C90" s="38"/>
      <c r="D90" s="216" t="s">
        <v>132</v>
      </c>
      <c r="E90" s="38"/>
      <c r="F90" s="217" t="s">
        <v>164</v>
      </c>
      <c r="G90" s="38"/>
      <c r="H90" s="38"/>
      <c r="I90" s="130"/>
      <c r="J90" s="38"/>
      <c r="K90" s="38"/>
      <c r="L90" s="42"/>
      <c r="M90" s="218"/>
      <c r="N90" s="78"/>
      <c r="O90" s="78"/>
      <c r="P90" s="78"/>
      <c r="Q90" s="78"/>
      <c r="R90" s="78"/>
      <c r="S90" s="78"/>
      <c r="T90" s="79"/>
      <c r="AT90" s="16" t="s">
        <v>132</v>
      </c>
      <c r="AU90" s="16" t="s">
        <v>79</v>
      </c>
    </row>
    <row r="91" s="10" customFormat="1" ht="22.8" customHeight="1">
      <c r="B91" s="188"/>
      <c r="C91" s="189"/>
      <c r="D91" s="190" t="s">
        <v>68</v>
      </c>
      <c r="E91" s="202" t="s">
        <v>165</v>
      </c>
      <c r="F91" s="202" t="s">
        <v>166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SUM(P92:P93)</f>
        <v>0</v>
      </c>
      <c r="Q91" s="196"/>
      <c r="R91" s="197">
        <f>SUM(R92:R93)</f>
        <v>0</v>
      </c>
      <c r="S91" s="196"/>
      <c r="T91" s="198">
        <f>SUM(T92:T93)</f>
        <v>0</v>
      </c>
      <c r="AR91" s="199" t="s">
        <v>121</v>
      </c>
      <c r="AT91" s="200" t="s">
        <v>68</v>
      </c>
      <c r="AU91" s="200" t="s">
        <v>77</v>
      </c>
      <c r="AY91" s="199" t="s">
        <v>122</v>
      </c>
      <c r="BK91" s="201">
        <f>SUM(BK92:BK93)</f>
        <v>0</v>
      </c>
    </row>
    <row r="92" s="1" customFormat="1" ht="16.5" customHeight="1">
      <c r="B92" s="37"/>
      <c r="C92" s="204" t="s">
        <v>142</v>
      </c>
      <c r="D92" s="204" t="s">
        <v>125</v>
      </c>
      <c r="E92" s="205" t="s">
        <v>167</v>
      </c>
      <c r="F92" s="206" t="s">
        <v>168</v>
      </c>
      <c r="G92" s="207" t="s">
        <v>169</v>
      </c>
      <c r="H92" s="208">
        <v>8</v>
      </c>
      <c r="I92" s="209"/>
      <c r="J92" s="210">
        <f>ROUND(I92*H92,2)</f>
        <v>0</v>
      </c>
      <c r="K92" s="206" t="s">
        <v>129</v>
      </c>
      <c r="L92" s="42"/>
      <c r="M92" s="211" t="s">
        <v>1</v>
      </c>
      <c r="N92" s="212" t="s">
        <v>40</v>
      </c>
      <c r="O92" s="78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16" t="s">
        <v>130</v>
      </c>
      <c r="AT92" s="16" t="s">
        <v>125</v>
      </c>
      <c r="AU92" s="16" t="s">
        <v>79</v>
      </c>
      <c r="AY92" s="16" t="s">
        <v>122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16" t="s">
        <v>77</v>
      </c>
      <c r="BK92" s="215">
        <f>ROUND(I92*H92,2)</f>
        <v>0</v>
      </c>
      <c r="BL92" s="16" t="s">
        <v>130</v>
      </c>
      <c r="BM92" s="16" t="s">
        <v>170</v>
      </c>
    </row>
    <row r="93" s="1" customFormat="1">
      <c r="B93" s="37"/>
      <c r="C93" s="38"/>
      <c r="D93" s="216" t="s">
        <v>132</v>
      </c>
      <c r="E93" s="38"/>
      <c r="F93" s="217" t="s">
        <v>171</v>
      </c>
      <c r="G93" s="38"/>
      <c r="H93" s="38"/>
      <c r="I93" s="130"/>
      <c r="J93" s="38"/>
      <c r="K93" s="38"/>
      <c r="L93" s="42"/>
      <c r="M93" s="219"/>
      <c r="N93" s="220"/>
      <c r="O93" s="220"/>
      <c r="P93" s="220"/>
      <c r="Q93" s="220"/>
      <c r="R93" s="220"/>
      <c r="S93" s="220"/>
      <c r="T93" s="221"/>
      <c r="AT93" s="16" t="s">
        <v>132</v>
      </c>
      <c r="AU93" s="16" t="s">
        <v>79</v>
      </c>
    </row>
    <row r="94" s="1" customFormat="1" ht="6.96" customHeight="1">
      <c r="B94" s="56"/>
      <c r="C94" s="57"/>
      <c r="D94" s="57"/>
      <c r="E94" s="57"/>
      <c r="F94" s="57"/>
      <c r="G94" s="57"/>
      <c r="H94" s="57"/>
      <c r="I94" s="154"/>
      <c r="J94" s="57"/>
      <c r="K94" s="57"/>
      <c r="L94" s="42"/>
    </row>
  </sheetData>
  <sheetProtection sheet="1" autoFilter="0" formatColumns="0" formatRows="0" objects="1" scenarios="1" spinCount="100000" saltValue="NMKhhDgj5hTPBCo6DXyOk9vgezpHFbUrhAtej1jV39V8eQ+8lGlwIfUnT6lVKOc3X/JrFPUTDsBA+ra2QOkdYQ==" hashValue="+sz7QnRJxom2exrFFK4e7Jl7U+dlR+4vgMHUSXDFad9g300tuC0pteoQevflwy1QiTbRLucE/1GWVy1Sz6ymmA==" algorithmName="SHA-512" password="CC35"/>
  <autoFilter ref="C81:K9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85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94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CHODNÍK A VEŘEJNÉ OSVĚTLENÍ ULICE KLADENSKÁ, PŘELOUČ_IROP</v>
      </c>
      <c r="F7" s="128"/>
      <c r="G7" s="128"/>
      <c r="H7" s="128"/>
      <c r="L7" s="19"/>
    </row>
    <row r="8" s="1" customFormat="1" ht="12" customHeight="1">
      <c r="B8" s="42"/>
      <c r="D8" s="128" t="s">
        <v>95</v>
      </c>
      <c r="I8" s="130"/>
      <c r="L8" s="42"/>
    </row>
    <row r="9" s="1" customFormat="1" ht="36.96" customHeight="1">
      <c r="B9" s="42"/>
      <c r="E9" s="131" t="s">
        <v>172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86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16. 10. 2019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97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98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33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ROUND(J90,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ROUND((SUM(BE90:BE503)),  2)</f>
        <v>0</v>
      </c>
      <c r="I33" s="143">
        <v>0.20999999999999999</v>
      </c>
      <c r="J33" s="142">
        <f>ROUND(((SUM(BE90:BE503))*I33),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ROUND((SUM(BF90:BF503)),  2)</f>
        <v>0</v>
      </c>
      <c r="I34" s="143">
        <v>0.14999999999999999</v>
      </c>
      <c r="J34" s="142">
        <f>ROUND(((SUM(BF90:BF503))*I34),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ROUND((SUM(BG90:BG503)),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ROUND((SUM(BH90:BH503)),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ROUND((SUM(BI90:BI503)),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CHODNÍK A VEŘEJNÉ OSVĚTLENÍ ULICE KLADENSKÁ, PŘELOUČ_IROP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95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101.1 - CHODNÍKY - ZPŮSOBILÉ VÝDAJE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16. 10. 2019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Přelouč</v>
      </c>
      <c r="G54" s="38"/>
      <c r="H54" s="38"/>
      <c r="I54" s="132" t="s">
        <v>30</v>
      </c>
      <c r="J54" s="35" t="str">
        <f>E21</f>
        <v>VDI PROJEKT s.r.o.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Sýkorová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100</v>
      </c>
      <c r="D57" s="160"/>
      <c r="E57" s="160"/>
      <c r="F57" s="160"/>
      <c r="G57" s="160"/>
      <c r="H57" s="160"/>
      <c r="I57" s="161"/>
      <c r="J57" s="162" t="s">
        <v>101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102</v>
      </c>
      <c r="D59" s="38"/>
      <c r="E59" s="38"/>
      <c r="F59" s="38"/>
      <c r="G59" s="38"/>
      <c r="H59" s="38"/>
      <c r="I59" s="130"/>
      <c r="J59" s="97">
        <f>J90</f>
        <v>0</v>
      </c>
      <c r="K59" s="38"/>
      <c r="L59" s="42"/>
      <c r="AU59" s="16" t="s">
        <v>103</v>
      </c>
    </row>
    <row r="60" s="7" customFormat="1" ht="24.96" customHeight="1">
      <c r="B60" s="164"/>
      <c r="C60" s="165"/>
      <c r="D60" s="166" t="s">
        <v>173</v>
      </c>
      <c r="E60" s="167"/>
      <c r="F60" s="167"/>
      <c r="G60" s="167"/>
      <c r="H60" s="167"/>
      <c r="I60" s="168"/>
      <c r="J60" s="169">
        <f>J91</f>
        <v>0</v>
      </c>
      <c r="K60" s="165"/>
      <c r="L60" s="170"/>
    </row>
    <row r="61" s="8" customFormat="1" ht="19.92" customHeight="1">
      <c r="B61" s="171"/>
      <c r="C61" s="172"/>
      <c r="D61" s="173" t="s">
        <v>174</v>
      </c>
      <c r="E61" s="174"/>
      <c r="F61" s="174"/>
      <c r="G61" s="174"/>
      <c r="H61" s="174"/>
      <c r="I61" s="175"/>
      <c r="J61" s="176">
        <f>J92</f>
        <v>0</v>
      </c>
      <c r="K61" s="172"/>
      <c r="L61" s="177"/>
    </row>
    <row r="62" s="8" customFormat="1" ht="19.92" customHeight="1">
      <c r="B62" s="171"/>
      <c r="C62" s="172"/>
      <c r="D62" s="173" t="s">
        <v>175</v>
      </c>
      <c r="E62" s="174"/>
      <c r="F62" s="174"/>
      <c r="G62" s="174"/>
      <c r="H62" s="174"/>
      <c r="I62" s="175"/>
      <c r="J62" s="176">
        <f>J232</f>
        <v>0</v>
      </c>
      <c r="K62" s="172"/>
      <c r="L62" s="177"/>
    </row>
    <row r="63" s="8" customFormat="1" ht="19.92" customHeight="1">
      <c r="B63" s="171"/>
      <c r="C63" s="172"/>
      <c r="D63" s="173" t="s">
        <v>176</v>
      </c>
      <c r="E63" s="174"/>
      <c r="F63" s="174"/>
      <c r="G63" s="174"/>
      <c r="H63" s="174"/>
      <c r="I63" s="175"/>
      <c r="J63" s="176">
        <f>J239</f>
        <v>0</v>
      </c>
      <c r="K63" s="172"/>
      <c r="L63" s="177"/>
    </row>
    <row r="64" s="8" customFormat="1" ht="19.92" customHeight="1">
      <c r="B64" s="171"/>
      <c r="C64" s="172"/>
      <c r="D64" s="173" t="s">
        <v>177</v>
      </c>
      <c r="E64" s="174"/>
      <c r="F64" s="174"/>
      <c r="G64" s="174"/>
      <c r="H64" s="174"/>
      <c r="I64" s="175"/>
      <c r="J64" s="176">
        <f>J243</f>
        <v>0</v>
      </c>
      <c r="K64" s="172"/>
      <c r="L64" s="177"/>
    </row>
    <row r="65" s="8" customFormat="1" ht="19.92" customHeight="1">
      <c r="B65" s="171"/>
      <c r="C65" s="172"/>
      <c r="D65" s="173" t="s">
        <v>178</v>
      </c>
      <c r="E65" s="174"/>
      <c r="F65" s="174"/>
      <c r="G65" s="174"/>
      <c r="H65" s="174"/>
      <c r="I65" s="175"/>
      <c r="J65" s="176">
        <f>J319</f>
        <v>0</v>
      </c>
      <c r="K65" s="172"/>
      <c r="L65" s="177"/>
    </row>
    <row r="66" s="8" customFormat="1" ht="19.92" customHeight="1">
      <c r="B66" s="171"/>
      <c r="C66" s="172"/>
      <c r="D66" s="173" t="s">
        <v>179</v>
      </c>
      <c r="E66" s="174"/>
      <c r="F66" s="174"/>
      <c r="G66" s="174"/>
      <c r="H66" s="174"/>
      <c r="I66" s="175"/>
      <c r="J66" s="176">
        <f>J347</f>
        <v>0</v>
      </c>
      <c r="K66" s="172"/>
      <c r="L66" s="177"/>
    </row>
    <row r="67" s="8" customFormat="1" ht="19.92" customHeight="1">
      <c r="B67" s="171"/>
      <c r="C67" s="172"/>
      <c r="D67" s="173" t="s">
        <v>180</v>
      </c>
      <c r="E67" s="174"/>
      <c r="F67" s="174"/>
      <c r="G67" s="174"/>
      <c r="H67" s="174"/>
      <c r="I67" s="175"/>
      <c r="J67" s="176">
        <f>J431</f>
        <v>0</v>
      </c>
      <c r="K67" s="172"/>
      <c r="L67" s="177"/>
    </row>
    <row r="68" s="8" customFormat="1" ht="19.92" customHeight="1">
      <c r="B68" s="171"/>
      <c r="C68" s="172"/>
      <c r="D68" s="173" t="s">
        <v>181</v>
      </c>
      <c r="E68" s="174"/>
      <c r="F68" s="174"/>
      <c r="G68" s="174"/>
      <c r="H68" s="174"/>
      <c r="I68" s="175"/>
      <c r="J68" s="176">
        <f>J496</f>
        <v>0</v>
      </c>
      <c r="K68" s="172"/>
      <c r="L68" s="177"/>
    </row>
    <row r="69" s="7" customFormat="1" ht="24.96" customHeight="1">
      <c r="B69" s="164"/>
      <c r="C69" s="165"/>
      <c r="D69" s="166" t="s">
        <v>182</v>
      </c>
      <c r="E69" s="167"/>
      <c r="F69" s="167"/>
      <c r="G69" s="167"/>
      <c r="H69" s="167"/>
      <c r="I69" s="168"/>
      <c r="J69" s="169">
        <f>J499</f>
        <v>0</v>
      </c>
      <c r="K69" s="165"/>
      <c r="L69" s="170"/>
    </row>
    <row r="70" s="8" customFormat="1" ht="19.92" customHeight="1">
      <c r="B70" s="171"/>
      <c r="C70" s="172"/>
      <c r="D70" s="173" t="s">
        <v>183</v>
      </c>
      <c r="E70" s="174"/>
      <c r="F70" s="174"/>
      <c r="G70" s="174"/>
      <c r="H70" s="174"/>
      <c r="I70" s="175"/>
      <c r="J70" s="176">
        <f>J500</f>
        <v>0</v>
      </c>
      <c r="K70" s="172"/>
      <c r="L70" s="177"/>
    </row>
    <row r="71" s="1" customFormat="1" ht="21.84" customHeight="1">
      <c r="B71" s="37"/>
      <c r="C71" s="38"/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6.96" customHeight="1">
      <c r="B72" s="56"/>
      <c r="C72" s="57"/>
      <c r="D72" s="57"/>
      <c r="E72" s="57"/>
      <c r="F72" s="57"/>
      <c r="G72" s="57"/>
      <c r="H72" s="57"/>
      <c r="I72" s="154"/>
      <c r="J72" s="57"/>
      <c r="K72" s="57"/>
      <c r="L72" s="42"/>
    </row>
    <row r="76" s="1" customFormat="1" ht="6.96" customHeight="1">
      <c r="B76" s="58"/>
      <c r="C76" s="59"/>
      <c r="D76" s="59"/>
      <c r="E76" s="59"/>
      <c r="F76" s="59"/>
      <c r="G76" s="59"/>
      <c r="H76" s="59"/>
      <c r="I76" s="157"/>
      <c r="J76" s="59"/>
      <c r="K76" s="59"/>
      <c r="L76" s="42"/>
    </row>
    <row r="77" s="1" customFormat="1" ht="24.96" customHeight="1">
      <c r="B77" s="37"/>
      <c r="C77" s="22" t="s">
        <v>106</v>
      </c>
      <c r="D77" s="38"/>
      <c r="E77" s="38"/>
      <c r="F77" s="38"/>
      <c r="G77" s="38"/>
      <c r="H77" s="38"/>
      <c r="I77" s="130"/>
      <c r="J77" s="38"/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2" customHeight="1">
      <c r="B79" s="37"/>
      <c r="C79" s="31" t="s">
        <v>16</v>
      </c>
      <c r="D79" s="38"/>
      <c r="E79" s="38"/>
      <c r="F79" s="38"/>
      <c r="G79" s="38"/>
      <c r="H79" s="38"/>
      <c r="I79" s="130"/>
      <c r="J79" s="38"/>
      <c r="K79" s="38"/>
      <c r="L79" s="42"/>
    </row>
    <row r="80" s="1" customFormat="1" ht="16.5" customHeight="1">
      <c r="B80" s="37"/>
      <c r="C80" s="38"/>
      <c r="D80" s="38"/>
      <c r="E80" s="158" t="str">
        <f>E7</f>
        <v>CHODNÍK A VEŘEJNÉ OSVĚTLENÍ ULICE KLADENSKÁ, PŘELOUČ_IROP</v>
      </c>
      <c r="F80" s="31"/>
      <c r="G80" s="31"/>
      <c r="H80" s="31"/>
      <c r="I80" s="130"/>
      <c r="J80" s="38"/>
      <c r="K80" s="38"/>
      <c r="L80" s="42"/>
    </row>
    <row r="81" s="1" customFormat="1" ht="12" customHeight="1">
      <c r="B81" s="37"/>
      <c r="C81" s="31" t="s">
        <v>95</v>
      </c>
      <c r="D81" s="38"/>
      <c r="E81" s="38"/>
      <c r="F81" s="38"/>
      <c r="G81" s="38"/>
      <c r="H81" s="38"/>
      <c r="I81" s="130"/>
      <c r="J81" s="38"/>
      <c r="K81" s="38"/>
      <c r="L81" s="42"/>
    </row>
    <row r="82" s="1" customFormat="1" ht="16.5" customHeight="1">
      <c r="B82" s="37"/>
      <c r="C82" s="38"/>
      <c r="D82" s="38"/>
      <c r="E82" s="63" t="str">
        <f>E9</f>
        <v>SO 101.1 - CHODNÍKY - ZPŮSOBILÉ VÝDAJE</v>
      </c>
      <c r="F82" s="38"/>
      <c r="G82" s="38"/>
      <c r="H82" s="38"/>
      <c r="I82" s="130"/>
      <c r="J82" s="38"/>
      <c r="K82" s="38"/>
      <c r="L82" s="42"/>
    </row>
    <row r="83" s="1" customFormat="1" ht="6.96" customHeight="1">
      <c r="B83" s="37"/>
      <c r="C83" s="38"/>
      <c r="D83" s="38"/>
      <c r="E83" s="38"/>
      <c r="F83" s="38"/>
      <c r="G83" s="38"/>
      <c r="H83" s="38"/>
      <c r="I83" s="130"/>
      <c r="J83" s="38"/>
      <c r="K83" s="38"/>
      <c r="L83" s="42"/>
    </row>
    <row r="84" s="1" customFormat="1" ht="12" customHeight="1">
      <c r="B84" s="37"/>
      <c r="C84" s="31" t="s">
        <v>20</v>
      </c>
      <c r="D84" s="38"/>
      <c r="E84" s="38"/>
      <c r="F84" s="26" t="str">
        <f>F12</f>
        <v>Přelouč</v>
      </c>
      <c r="G84" s="38"/>
      <c r="H84" s="38"/>
      <c r="I84" s="132" t="s">
        <v>22</v>
      </c>
      <c r="J84" s="66" t="str">
        <f>IF(J12="","",J12)</f>
        <v>16. 10. 2019</v>
      </c>
      <c r="K84" s="38"/>
      <c r="L84" s="42"/>
    </row>
    <row r="85" s="1" customFormat="1" ht="6.96" customHeight="1">
      <c r="B85" s="37"/>
      <c r="C85" s="38"/>
      <c r="D85" s="38"/>
      <c r="E85" s="38"/>
      <c r="F85" s="38"/>
      <c r="G85" s="38"/>
      <c r="H85" s="38"/>
      <c r="I85" s="130"/>
      <c r="J85" s="38"/>
      <c r="K85" s="38"/>
      <c r="L85" s="42"/>
    </row>
    <row r="86" s="1" customFormat="1" ht="13.65" customHeight="1">
      <c r="B86" s="37"/>
      <c r="C86" s="31" t="s">
        <v>24</v>
      </c>
      <c r="D86" s="38"/>
      <c r="E86" s="38"/>
      <c r="F86" s="26" t="str">
        <f>E15</f>
        <v>Město Přelouč</v>
      </c>
      <c r="G86" s="38"/>
      <c r="H86" s="38"/>
      <c r="I86" s="132" t="s">
        <v>30</v>
      </c>
      <c r="J86" s="35" t="str">
        <f>E21</f>
        <v>VDI PROJEKT s.r.o.</v>
      </c>
      <c r="K86" s="38"/>
      <c r="L86" s="42"/>
    </row>
    <row r="87" s="1" customFormat="1" ht="13.65" customHeight="1">
      <c r="B87" s="37"/>
      <c r="C87" s="31" t="s">
        <v>28</v>
      </c>
      <c r="D87" s="38"/>
      <c r="E87" s="38"/>
      <c r="F87" s="26" t="str">
        <f>IF(E18="","",E18)</f>
        <v>Vyplň údaj</v>
      </c>
      <c r="G87" s="38"/>
      <c r="H87" s="38"/>
      <c r="I87" s="132" t="s">
        <v>32</v>
      </c>
      <c r="J87" s="35" t="str">
        <f>E24</f>
        <v>Sýkorová</v>
      </c>
      <c r="K87" s="38"/>
      <c r="L87" s="42"/>
    </row>
    <row r="88" s="1" customFormat="1" ht="10.32" customHeight="1">
      <c r="B88" s="37"/>
      <c r="C88" s="38"/>
      <c r="D88" s="38"/>
      <c r="E88" s="38"/>
      <c r="F88" s="38"/>
      <c r="G88" s="38"/>
      <c r="H88" s="38"/>
      <c r="I88" s="130"/>
      <c r="J88" s="38"/>
      <c r="K88" s="38"/>
      <c r="L88" s="42"/>
    </row>
    <row r="89" s="9" customFormat="1" ht="29.28" customHeight="1">
      <c r="B89" s="178"/>
      <c r="C89" s="179" t="s">
        <v>107</v>
      </c>
      <c r="D89" s="180" t="s">
        <v>54</v>
      </c>
      <c r="E89" s="180" t="s">
        <v>50</v>
      </c>
      <c r="F89" s="180" t="s">
        <v>51</v>
      </c>
      <c r="G89" s="180" t="s">
        <v>108</v>
      </c>
      <c r="H89" s="180" t="s">
        <v>109</v>
      </c>
      <c r="I89" s="181" t="s">
        <v>110</v>
      </c>
      <c r="J89" s="180" t="s">
        <v>101</v>
      </c>
      <c r="K89" s="182" t="s">
        <v>111</v>
      </c>
      <c r="L89" s="183"/>
      <c r="M89" s="87" t="s">
        <v>1</v>
      </c>
      <c r="N89" s="88" t="s">
        <v>39</v>
      </c>
      <c r="O89" s="88" t="s">
        <v>112</v>
      </c>
      <c r="P89" s="88" t="s">
        <v>113</v>
      </c>
      <c r="Q89" s="88" t="s">
        <v>114</v>
      </c>
      <c r="R89" s="88" t="s">
        <v>115</v>
      </c>
      <c r="S89" s="88" t="s">
        <v>116</v>
      </c>
      <c r="T89" s="89" t="s">
        <v>117</v>
      </c>
    </row>
    <row r="90" s="1" customFormat="1" ht="22.8" customHeight="1">
      <c r="B90" s="37"/>
      <c r="C90" s="94" t="s">
        <v>118</v>
      </c>
      <c r="D90" s="38"/>
      <c r="E90" s="38"/>
      <c r="F90" s="38"/>
      <c r="G90" s="38"/>
      <c r="H90" s="38"/>
      <c r="I90" s="130"/>
      <c r="J90" s="184">
        <f>BK90</f>
        <v>0</v>
      </c>
      <c r="K90" s="38"/>
      <c r="L90" s="42"/>
      <c r="M90" s="90"/>
      <c r="N90" s="91"/>
      <c r="O90" s="91"/>
      <c r="P90" s="185">
        <f>P91+P499</f>
        <v>0</v>
      </c>
      <c r="Q90" s="91"/>
      <c r="R90" s="185">
        <f>R91+R499</f>
        <v>509.27474295000002</v>
      </c>
      <c r="S90" s="91"/>
      <c r="T90" s="186">
        <f>T91+T499</f>
        <v>888.41159999999991</v>
      </c>
      <c r="AT90" s="16" t="s">
        <v>68</v>
      </c>
      <c r="AU90" s="16" t="s">
        <v>103</v>
      </c>
      <c r="BK90" s="187">
        <f>BK91+BK499</f>
        <v>0</v>
      </c>
    </row>
    <row r="91" s="10" customFormat="1" ht="25.92" customHeight="1">
      <c r="B91" s="188"/>
      <c r="C91" s="189"/>
      <c r="D91" s="190" t="s">
        <v>68</v>
      </c>
      <c r="E91" s="191" t="s">
        <v>184</v>
      </c>
      <c r="F91" s="191" t="s">
        <v>185</v>
      </c>
      <c r="G91" s="189"/>
      <c r="H91" s="189"/>
      <c r="I91" s="192"/>
      <c r="J91" s="193">
        <f>BK91</f>
        <v>0</v>
      </c>
      <c r="K91" s="189"/>
      <c r="L91" s="194"/>
      <c r="M91" s="195"/>
      <c r="N91" s="196"/>
      <c r="O91" s="196"/>
      <c r="P91" s="197">
        <f>P92+P232+P239+P243+P319+P347+P431+P496</f>
        <v>0</v>
      </c>
      <c r="Q91" s="196"/>
      <c r="R91" s="197">
        <f>R92+R232+R239+R243+R319+R347+R431+R496</f>
        <v>509.27333895000004</v>
      </c>
      <c r="S91" s="196"/>
      <c r="T91" s="198">
        <f>T92+T232+T239+T243+T319+T347+T431+T496</f>
        <v>888.41159999999991</v>
      </c>
      <c r="AR91" s="199" t="s">
        <v>77</v>
      </c>
      <c r="AT91" s="200" t="s">
        <v>68</v>
      </c>
      <c r="AU91" s="200" t="s">
        <v>69</v>
      </c>
      <c r="AY91" s="199" t="s">
        <v>122</v>
      </c>
      <c r="BK91" s="201">
        <f>BK92+BK232+BK239+BK243+BK319+BK347+BK431+BK496</f>
        <v>0</v>
      </c>
    </row>
    <row r="92" s="10" customFormat="1" ht="22.8" customHeight="1">
      <c r="B92" s="188"/>
      <c r="C92" s="189"/>
      <c r="D92" s="190" t="s">
        <v>68</v>
      </c>
      <c r="E92" s="202" t="s">
        <v>77</v>
      </c>
      <c r="F92" s="202" t="s">
        <v>186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SUM(P93:P231)</f>
        <v>0</v>
      </c>
      <c r="Q92" s="196"/>
      <c r="R92" s="197">
        <f>SUM(R93:R231)</f>
        <v>27.020159999999997</v>
      </c>
      <c r="S92" s="196"/>
      <c r="T92" s="198">
        <f>SUM(T93:T231)</f>
        <v>888.32959999999991</v>
      </c>
      <c r="AR92" s="199" t="s">
        <v>77</v>
      </c>
      <c r="AT92" s="200" t="s">
        <v>68</v>
      </c>
      <c r="AU92" s="200" t="s">
        <v>77</v>
      </c>
      <c r="AY92" s="199" t="s">
        <v>122</v>
      </c>
      <c r="BK92" s="201">
        <f>SUM(BK93:BK231)</f>
        <v>0</v>
      </c>
    </row>
    <row r="93" s="1" customFormat="1" ht="16.5" customHeight="1">
      <c r="B93" s="37"/>
      <c r="C93" s="204" t="s">
        <v>77</v>
      </c>
      <c r="D93" s="204" t="s">
        <v>125</v>
      </c>
      <c r="E93" s="205" t="s">
        <v>187</v>
      </c>
      <c r="F93" s="206" t="s">
        <v>188</v>
      </c>
      <c r="G93" s="207" t="s">
        <v>189</v>
      </c>
      <c r="H93" s="208">
        <v>813.5</v>
      </c>
      <c r="I93" s="209"/>
      <c r="J93" s="210">
        <f>ROUND(I93*H93,2)</f>
        <v>0</v>
      </c>
      <c r="K93" s="206" t="s">
        <v>129</v>
      </c>
      <c r="L93" s="42"/>
      <c r="M93" s="211" t="s">
        <v>1</v>
      </c>
      <c r="N93" s="212" t="s">
        <v>40</v>
      </c>
      <c r="O93" s="78"/>
      <c r="P93" s="213">
        <f>O93*H93</f>
        <v>0</v>
      </c>
      <c r="Q93" s="213">
        <v>0</v>
      </c>
      <c r="R93" s="213">
        <f>Q93*H93</f>
        <v>0</v>
      </c>
      <c r="S93" s="213">
        <v>0.255</v>
      </c>
      <c r="T93" s="214">
        <f>S93*H93</f>
        <v>207.4425</v>
      </c>
      <c r="AR93" s="16" t="s">
        <v>142</v>
      </c>
      <c r="AT93" s="16" t="s">
        <v>125</v>
      </c>
      <c r="AU93" s="16" t="s">
        <v>79</v>
      </c>
      <c r="AY93" s="16" t="s">
        <v>122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77</v>
      </c>
      <c r="BK93" s="215">
        <f>ROUND(I93*H93,2)</f>
        <v>0</v>
      </c>
      <c r="BL93" s="16" t="s">
        <v>142</v>
      </c>
      <c r="BM93" s="16" t="s">
        <v>190</v>
      </c>
    </row>
    <row r="94" s="1" customFormat="1">
      <c r="B94" s="37"/>
      <c r="C94" s="38"/>
      <c r="D94" s="216" t="s">
        <v>132</v>
      </c>
      <c r="E94" s="38"/>
      <c r="F94" s="217" t="s">
        <v>191</v>
      </c>
      <c r="G94" s="38"/>
      <c r="H94" s="38"/>
      <c r="I94" s="130"/>
      <c r="J94" s="38"/>
      <c r="K94" s="38"/>
      <c r="L94" s="42"/>
      <c r="M94" s="218"/>
      <c r="N94" s="78"/>
      <c r="O94" s="78"/>
      <c r="P94" s="78"/>
      <c r="Q94" s="78"/>
      <c r="R94" s="78"/>
      <c r="S94" s="78"/>
      <c r="T94" s="79"/>
      <c r="AT94" s="16" t="s">
        <v>132</v>
      </c>
      <c r="AU94" s="16" t="s">
        <v>79</v>
      </c>
    </row>
    <row r="95" s="11" customFormat="1">
      <c r="B95" s="222"/>
      <c r="C95" s="223"/>
      <c r="D95" s="216" t="s">
        <v>192</v>
      </c>
      <c r="E95" s="224" t="s">
        <v>1</v>
      </c>
      <c r="F95" s="225" t="s">
        <v>193</v>
      </c>
      <c r="G95" s="223"/>
      <c r="H95" s="224" t="s">
        <v>1</v>
      </c>
      <c r="I95" s="226"/>
      <c r="J95" s="223"/>
      <c r="K95" s="223"/>
      <c r="L95" s="227"/>
      <c r="M95" s="228"/>
      <c r="N95" s="229"/>
      <c r="O95" s="229"/>
      <c r="P95" s="229"/>
      <c r="Q95" s="229"/>
      <c r="R95" s="229"/>
      <c r="S95" s="229"/>
      <c r="T95" s="230"/>
      <c r="AT95" s="231" t="s">
        <v>192</v>
      </c>
      <c r="AU95" s="231" t="s">
        <v>79</v>
      </c>
      <c r="AV95" s="11" t="s">
        <v>77</v>
      </c>
      <c r="AW95" s="11" t="s">
        <v>31</v>
      </c>
      <c r="AX95" s="11" t="s">
        <v>69</v>
      </c>
      <c r="AY95" s="231" t="s">
        <v>122</v>
      </c>
    </row>
    <row r="96" s="11" customFormat="1">
      <c r="B96" s="222"/>
      <c r="C96" s="223"/>
      <c r="D96" s="216" t="s">
        <v>192</v>
      </c>
      <c r="E96" s="224" t="s">
        <v>1</v>
      </c>
      <c r="F96" s="225" t="s">
        <v>194</v>
      </c>
      <c r="G96" s="223"/>
      <c r="H96" s="224" t="s">
        <v>1</v>
      </c>
      <c r="I96" s="226"/>
      <c r="J96" s="223"/>
      <c r="K96" s="223"/>
      <c r="L96" s="227"/>
      <c r="M96" s="228"/>
      <c r="N96" s="229"/>
      <c r="O96" s="229"/>
      <c r="P96" s="229"/>
      <c r="Q96" s="229"/>
      <c r="R96" s="229"/>
      <c r="S96" s="229"/>
      <c r="T96" s="230"/>
      <c r="AT96" s="231" t="s">
        <v>192</v>
      </c>
      <c r="AU96" s="231" t="s">
        <v>79</v>
      </c>
      <c r="AV96" s="11" t="s">
        <v>77</v>
      </c>
      <c r="AW96" s="11" t="s">
        <v>31</v>
      </c>
      <c r="AX96" s="11" t="s">
        <v>69</v>
      </c>
      <c r="AY96" s="231" t="s">
        <v>122</v>
      </c>
    </row>
    <row r="97" s="12" customFormat="1">
      <c r="B97" s="232"/>
      <c r="C97" s="233"/>
      <c r="D97" s="216" t="s">
        <v>192</v>
      </c>
      <c r="E97" s="234" t="s">
        <v>1</v>
      </c>
      <c r="F97" s="235" t="s">
        <v>195</v>
      </c>
      <c r="G97" s="233"/>
      <c r="H97" s="236">
        <v>813.5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192</v>
      </c>
      <c r="AU97" s="242" t="s">
        <v>79</v>
      </c>
      <c r="AV97" s="12" t="s">
        <v>79</v>
      </c>
      <c r="AW97" s="12" t="s">
        <v>31</v>
      </c>
      <c r="AX97" s="12" t="s">
        <v>77</v>
      </c>
      <c r="AY97" s="242" t="s">
        <v>122</v>
      </c>
    </row>
    <row r="98" s="1" customFormat="1" ht="16.5" customHeight="1">
      <c r="B98" s="37"/>
      <c r="C98" s="204" t="s">
        <v>79</v>
      </c>
      <c r="D98" s="204" t="s">
        <v>125</v>
      </c>
      <c r="E98" s="205" t="s">
        <v>196</v>
      </c>
      <c r="F98" s="206" t="s">
        <v>197</v>
      </c>
      <c r="G98" s="207" t="s">
        <v>189</v>
      </c>
      <c r="H98" s="208">
        <v>82</v>
      </c>
      <c r="I98" s="209"/>
      <c r="J98" s="210">
        <f>ROUND(I98*H98,2)</f>
        <v>0</v>
      </c>
      <c r="K98" s="206" t="s">
        <v>129</v>
      </c>
      <c r="L98" s="42"/>
      <c r="M98" s="211" t="s">
        <v>1</v>
      </c>
      <c r="N98" s="212" t="s">
        <v>40</v>
      </c>
      <c r="O98" s="78"/>
      <c r="P98" s="213">
        <f>O98*H98</f>
        <v>0</v>
      </c>
      <c r="Q98" s="213">
        <v>0</v>
      </c>
      <c r="R98" s="213">
        <f>Q98*H98</f>
        <v>0</v>
      </c>
      <c r="S98" s="213">
        <v>0.26000000000000001</v>
      </c>
      <c r="T98" s="214">
        <f>S98*H98</f>
        <v>21.32</v>
      </c>
      <c r="AR98" s="16" t="s">
        <v>142</v>
      </c>
      <c r="AT98" s="16" t="s">
        <v>125</v>
      </c>
      <c r="AU98" s="16" t="s">
        <v>79</v>
      </c>
      <c r="AY98" s="16" t="s">
        <v>122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6" t="s">
        <v>77</v>
      </c>
      <c r="BK98" s="215">
        <f>ROUND(I98*H98,2)</f>
        <v>0</v>
      </c>
      <c r="BL98" s="16" t="s">
        <v>142</v>
      </c>
      <c r="BM98" s="16" t="s">
        <v>198</v>
      </c>
    </row>
    <row r="99" s="1" customFormat="1">
      <c r="B99" s="37"/>
      <c r="C99" s="38"/>
      <c r="D99" s="216" t="s">
        <v>132</v>
      </c>
      <c r="E99" s="38"/>
      <c r="F99" s="217" t="s">
        <v>199</v>
      </c>
      <c r="G99" s="38"/>
      <c r="H99" s="38"/>
      <c r="I99" s="130"/>
      <c r="J99" s="38"/>
      <c r="K99" s="38"/>
      <c r="L99" s="42"/>
      <c r="M99" s="218"/>
      <c r="N99" s="78"/>
      <c r="O99" s="78"/>
      <c r="P99" s="78"/>
      <c r="Q99" s="78"/>
      <c r="R99" s="78"/>
      <c r="S99" s="78"/>
      <c r="T99" s="79"/>
      <c r="AT99" s="16" t="s">
        <v>132</v>
      </c>
      <c r="AU99" s="16" t="s">
        <v>79</v>
      </c>
    </row>
    <row r="100" s="12" customFormat="1">
      <c r="B100" s="232"/>
      <c r="C100" s="233"/>
      <c r="D100" s="216" t="s">
        <v>192</v>
      </c>
      <c r="E100" s="234" t="s">
        <v>1</v>
      </c>
      <c r="F100" s="235" t="s">
        <v>200</v>
      </c>
      <c r="G100" s="233"/>
      <c r="H100" s="236">
        <v>4.4000000000000004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192</v>
      </c>
      <c r="AU100" s="242" t="s">
        <v>79</v>
      </c>
      <c r="AV100" s="12" t="s">
        <v>79</v>
      </c>
      <c r="AW100" s="12" t="s">
        <v>31</v>
      </c>
      <c r="AX100" s="12" t="s">
        <v>69</v>
      </c>
      <c r="AY100" s="242" t="s">
        <v>122</v>
      </c>
    </row>
    <row r="101" s="12" customFormat="1">
      <c r="B101" s="232"/>
      <c r="C101" s="233"/>
      <c r="D101" s="216" t="s">
        <v>192</v>
      </c>
      <c r="E101" s="234" t="s">
        <v>1</v>
      </c>
      <c r="F101" s="235" t="s">
        <v>201</v>
      </c>
      <c r="G101" s="233"/>
      <c r="H101" s="236">
        <v>77.599999999999994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192</v>
      </c>
      <c r="AU101" s="242" t="s">
        <v>79</v>
      </c>
      <c r="AV101" s="12" t="s">
        <v>79</v>
      </c>
      <c r="AW101" s="12" t="s">
        <v>31</v>
      </c>
      <c r="AX101" s="12" t="s">
        <v>69</v>
      </c>
      <c r="AY101" s="242" t="s">
        <v>122</v>
      </c>
    </row>
    <row r="102" s="13" customFormat="1">
      <c r="B102" s="243"/>
      <c r="C102" s="244"/>
      <c r="D102" s="216" t="s">
        <v>192</v>
      </c>
      <c r="E102" s="245" t="s">
        <v>1</v>
      </c>
      <c r="F102" s="246" t="s">
        <v>202</v>
      </c>
      <c r="G102" s="244"/>
      <c r="H102" s="247">
        <v>82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AT102" s="253" t="s">
        <v>192</v>
      </c>
      <c r="AU102" s="253" t="s">
        <v>79</v>
      </c>
      <c r="AV102" s="13" t="s">
        <v>142</v>
      </c>
      <c r="AW102" s="13" t="s">
        <v>31</v>
      </c>
      <c r="AX102" s="13" t="s">
        <v>77</v>
      </c>
      <c r="AY102" s="253" t="s">
        <v>122</v>
      </c>
    </row>
    <row r="103" s="1" customFormat="1" ht="16.5" customHeight="1">
      <c r="B103" s="37"/>
      <c r="C103" s="204" t="s">
        <v>137</v>
      </c>
      <c r="D103" s="204" t="s">
        <v>125</v>
      </c>
      <c r="E103" s="205" t="s">
        <v>203</v>
      </c>
      <c r="F103" s="206" t="s">
        <v>204</v>
      </c>
      <c r="G103" s="207" t="s">
        <v>189</v>
      </c>
      <c r="H103" s="208">
        <v>54.100000000000001</v>
      </c>
      <c r="I103" s="209"/>
      <c r="J103" s="210">
        <f>ROUND(I103*H103,2)</f>
        <v>0</v>
      </c>
      <c r="K103" s="206" t="s">
        <v>129</v>
      </c>
      <c r="L103" s="42"/>
      <c r="M103" s="211" t="s">
        <v>1</v>
      </c>
      <c r="N103" s="212" t="s">
        <v>40</v>
      </c>
      <c r="O103" s="78"/>
      <c r="P103" s="213">
        <f>O103*H103</f>
        <v>0</v>
      </c>
      <c r="Q103" s="213">
        <v>0</v>
      </c>
      <c r="R103" s="213">
        <f>Q103*H103</f>
        <v>0</v>
      </c>
      <c r="S103" s="213">
        <v>0.32000000000000001</v>
      </c>
      <c r="T103" s="214">
        <f>S103*H103</f>
        <v>17.312000000000001</v>
      </c>
      <c r="AR103" s="16" t="s">
        <v>142</v>
      </c>
      <c r="AT103" s="16" t="s">
        <v>125</v>
      </c>
      <c r="AU103" s="16" t="s">
        <v>79</v>
      </c>
      <c r="AY103" s="16" t="s">
        <v>122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77</v>
      </c>
      <c r="BK103" s="215">
        <f>ROUND(I103*H103,2)</f>
        <v>0</v>
      </c>
      <c r="BL103" s="16" t="s">
        <v>142</v>
      </c>
      <c r="BM103" s="16" t="s">
        <v>205</v>
      </c>
    </row>
    <row r="104" s="1" customFormat="1">
      <c r="B104" s="37"/>
      <c r="C104" s="38"/>
      <c r="D104" s="216" t="s">
        <v>132</v>
      </c>
      <c r="E104" s="38"/>
      <c r="F104" s="217" t="s">
        <v>206</v>
      </c>
      <c r="G104" s="38"/>
      <c r="H104" s="38"/>
      <c r="I104" s="130"/>
      <c r="J104" s="38"/>
      <c r="K104" s="38"/>
      <c r="L104" s="42"/>
      <c r="M104" s="218"/>
      <c r="N104" s="78"/>
      <c r="O104" s="78"/>
      <c r="P104" s="78"/>
      <c r="Q104" s="78"/>
      <c r="R104" s="78"/>
      <c r="S104" s="78"/>
      <c r="T104" s="79"/>
      <c r="AT104" s="16" t="s">
        <v>132</v>
      </c>
      <c r="AU104" s="16" t="s">
        <v>79</v>
      </c>
    </row>
    <row r="105" s="12" customFormat="1">
      <c r="B105" s="232"/>
      <c r="C105" s="233"/>
      <c r="D105" s="216" t="s">
        <v>192</v>
      </c>
      <c r="E105" s="234" t="s">
        <v>1</v>
      </c>
      <c r="F105" s="235" t="s">
        <v>207</v>
      </c>
      <c r="G105" s="233"/>
      <c r="H105" s="236">
        <v>54.100000000000001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192</v>
      </c>
      <c r="AU105" s="242" t="s">
        <v>79</v>
      </c>
      <c r="AV105" s="12" t="s">
        <v>79</v>
      </c>
      <c r="AW105" s="12" t="s">
        <v>31</v>
      </c>
      <c r="AX105" s="12" t="s">
        <v>77</v>
      </c>
      <c r="AY105" s="242" t="s">
        <v>122</v>
      </c>
    </row>
    <row r="106" s="1" customFormat="1" ht="16.5" customHeight="1">
      <c r="B106" s="37"/>
      <c r="C106" s="204" t="s">
        <v>142</v>
      </c>
      <c r="D106" s="204" t="s">
        <v>125</v>
      </c>
      <c r="E106" s="205" t="s">
        <v>208</v>
      </c>
      <c r="F106" s="206" t="s">
        <v>209</v>
      </c>
      <c r="G106" s="207" t="s">
        <v>189</v>
      </c>
      <c r="H106" s="208">
        <v>8.0999999999999996</v>
      </c>
      <c r="I106" s="209"/>
      <c r="J106" s="210">
        <f>ROUND(I106*H106,2)</f>
        <v>0</v>
      </c>
      <c r="K106" s="206" t="s">
        <v>129</v>
      </c>
      <c r="L106" s="42"/>
      <c r="M106" s="211" t="s">
        <v>1</v>
      </c>
      <c r="N106" s="212" t="s">
        <v>40</v>
      </c>
      <c r="O106" s="78"/>
      <c r="P106" s="213">
        <f>O106*H106</f>
        <v>0</v>
      </c>
      <c r="Q106" s="213">
        <v>0</v>
      </c>
      <c r="R106" s="213">
        <f>Q106*H106</f>
        <v>0</v>
      </c>
      <c r="S106" s="213">
        <v>0.32500000000000001</v>
      </c>
      <c r="T106" s="214">
        <f>S106*H106</f>
        <v>2.6324999999999998</v>
      </c>
      <c r="AR106" s="16" t="s">
        <v>142</v>
      </c>
      <c r="AT106" s="16" t="s">
        <v>125</v>
      </c>
      <c r="AU106" s="16" t="s">
        <v>79</v>
      </c>
      <c r="AY106" s="16" t="s">
        <v>122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6" t="s">
        <v>77</v>
      </c>
      <c r="BK106" s="215">
        <f>ROUND(I106*H106,2)</f>
        <v>0</v>
      </c>
      <c r="BL106" s="16" t="s">
        <v>142</v>
      </c>
      <c r="BM106" s="16" t="s">
        <v>210</v>
      </c>
    </row>
    <row r="107" s="1" customFormat="1">
      <c r="B107" s="37"/>
      <c r="C107" s="38"/>
      <c r="D107" s="216" t="s">
        <v>132</v>
      </c>
      <c r="E107" s="38"/>
      <c r="F107" s="217" t="s">
        <v>211</v>
      </c>
      <c r="G107" s="38"/>
      <c r="H107" s="38"/>
      <c r="I107" s="130"/>
      <c r="J107" s="38"/>
      <c r="K107" s="38"/>
      <c r="L107" s="42"/>
      <c r="M107" s="218"/>
      <c r="N107" s="78"/>
      <c r="O107" s="78"/>
      <c r="P107" s="78"/>
      <c r="Q107" s="78"/>
      <c r="R107" s="78"/>
      <c r="S107" s="78"/>
      <c r="T107" s="79"/>
      <c r="AT107" s="16" t="s">
        <v>132</v>
      </c>
      <c r="AU107" s="16" t="s">
        <v>79</v>
      </c>
    </row>
    <row r="108" s="12" customFormat="1">
      <c r="B108" s="232"/>
      <c r="C108" s="233"/>
      <c r="D108" s="216" t="s">
        <v>192</v>
      </c>
      <c r="E108" s="234" t="s">
        <v>1</v>
      </c>
      <c r="F108" s="235" t="s">
        <v>212</v>
      </c>
      <c r="G108" s="233"/>
      <c r="H108" s="236">
        <v>2.6000000000000001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192</v>
      </c>
      <c r="AU108" s="242" t="s">
        <v>79</v>
      </c>
      <c r="AV108" s="12" t="s">
        <v>79</v>
      </c>
      <c r="AW108" s="12" t="s">
        <v>31</v>
      </c>
      <c r="AX108" s="12" t="s">
        <v>69</v>
      </c>
      <c r="AY108" s="242" t="s">
        <v>122</v>
      </c>
    </row>
    <row r="109" s="12" customFormat="1">
      <c r="B109" s="232"/>
      <c r="C109" s="233"/>
      <c r="D109" s="216" t="s">
        <v>192</v>
      </c>
      <c r="E109" s="234" t="s">
        <v>1</v>
      </c>
      <c r="F109" s="235" t="s">
        <v>213</v>
      </c>
      <c r="G109" s="233"/>
      <c r="H109" s="236">
        <v>5.5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192</v>
      </c>
      <c r="AU109" s="242" t="s">
        <v>79</v>
      </c>
      <c r="AV109" s="12" t="s">
        <v>79</v>
      </c>
      <c r="AW109" s="12" t="s">
        <v>31</v>
      </c>
      <c r="AX109" s="12" t="s">
        <v>69</v>
      </c>
      <c r="AY109" s="242" t="s">
        <v>122</v>
      </c>
    </row>
    <row r="110" s="13" customFormat="1">
      <c r="B110" s="243"/>
      <c r="C110" s="244"/>
      <c r="D110" s="216" t="s">
        <v>192</v>
      </c>
      <c r="E110" s="245" t="s">
        <v>1</v>
      </c>
      <c r="F110" s="246" t="s">
        <v>202</v>
      </c>
      <c r="G110" s="244"/>
      <c r="H110" s="247">
        <v>8.0999999999999996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192</v>
      </c>
      <c r="AU110" s="253" t="s">
        <v>79</v>
      </c>
      <c r="AV110" s="13" t="s">
        <v>142</v>
      </c>
      <c r="AW110" s="13" t="s">
        <v>31</v>
      </c>
      <c r="AX110" s="13" t="s">
        <v>77</v>
      </c>
      <c r="AY110" s="253" t="s">
        <v>122</v>
      </c>
    </row>
    <row r="111" s="1" customFormat="1" ht="16.5" customHeight="1">
      <c r="B111" s="37"/>
      <c r="C111" s="204" t="s">
        <v>121</v>
      </c>
      <c r="D111" s="204" t="s">
        <v>125</v>
      </c>
      <c r="E111" s="205" t="s">
        <v>214</v>
      </c>
      <c r="F111" s="206" t="s">
        <v>215</v>
      </c>
      <c r="G111" s="207" t="s">
        <v>189</v>
      </c>
      <c r="H111" s="208">
        <v>139.5</v>
      </c>
      <c r="I111" s="209"/>
      <c r="J111" s="210">
        <f>ROUND(I111*H111,2)</f>
        <v>0</v>
      </c>
      <c r="K111" s="206" t="s">
        <v>129</v>
      </c>
      <c r="L111" s="42"/>
      <c r="M111" s="211" t="s">
        <v>1</v>
      </c>
      <c r="N111" s="212" t="s">
        <v>40</v>
      </c>
      <c r="O111" s="78"/>
      <c r="P111" s="213">
        <f>O111*H111</f>
        <v>0</v>
      </c>
      <c r="Q111" s="213">
        <v>0</v>
      </c>
      <c r="R111" s="213">
        <f>Q111*H111</f>
        <v>0</v>
      </c>
      <c r="S111" s="213">
        <v>0.22</v>
      </c>
      <c r="T111" s="214">
        <f>S111*H111</f>
        <v>30.690000000000001</v>
      </c>
      <c r="AR111" s="16" t="s">
        <v>142</v>
      </c>
      <c r="AT111" s="16" t="s">
        <v>125</v>
      </c>
      <c r="AU111" s="16" t="s">
        <v>79</v>
      </c>
      <c r="AY111" s="16" t="s">
        <v>122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77</v>
      </c>
      <c r="BK111" s="215">
        <f>ROUND(I111*H111,2)</f>
        <v>0</v>
      </c>
      <c r="BL111" s="16" t="s">
        <v>142</v>
      </c>
      <c r="BM111" s="16" t="s">
        <v>216</v>
      </c>
    </row>
    <row r="112" s="1" customFormat="1">
      <c r="B112" s="37"/>
      <c r="C112" s="38"/>
      <c r="D112" s="216" t="s">
        <v>132</v>
      </c>
      <c r="E112" s="38"/>
      <c r="F112" s="217" t="s">
        <v>217</v>
      </c>
      <c r="G112" s="38"/>
      <c r="H112" s="38"/>
      <c r="I112" s="130"/>
      <c r="J112" s="38"/>
      <c r="K112" s="38"/>
      <c r="L112" s="42"/>
      <c r="M112" s="218"/>
      <c r="N112" s="78"/>
      <c r="O112" s="78"/>
      <c r="P112" s="78"/>
      <c r="Q112" s="78"/>
      <c r="R112" s="78"/>
      <c r="S112" s="78"/>
      <c r="T112" s="79"/>
      <c r="AT112" s="16" t="s">
        <v>132</v>
      </c>
      <c r="AU112" s="16" t="s">
        <v>79</v>
      </c>
    </row>
    <row r="113" s="12" customFormat="1">
      <c r="B113" s="232"/>
      <c r="C113" s="233"/>
      <c r="D113" s="216" t="s">
        <v>192</v>
      </c>
      <c r="E113" s="234" t="s">
        <v>1</v>
      </c>
      <c r="F113" s="235" t="s">
        <v>218</v>
      </c>
      <c r="G113" s="233"/>
      <c r="H113" s="236">
        <v>139.5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192</v>
      </c>
      <c r="AU113" s="242" t="s">
        <v>79</v>
      </c>
      <c r="AV113" s="12" t="s">
        <v>79</v>
      </c>
      <c r="AW113" s="12" t="s">
        <v>31</v>
      </c>
      <c r="AX113" s="12" t="s">
        <v>77</v>
      </c>
      <c r="AY113" s="242" t="s">
        <v>122</v>
      </c>
    </row>
    <row r="114" s="1" customFormat="1" ht="16.5" customHeight="1">
      <c r="B114" s="37"/>
      <c r="C114" s="204" t="s">
        <v>219</v>
      </c>
      <c r="D114" s="204" t="s">
        <v>125</v>
      </c>
      <c r="E114" s="205" t="s">
        <v>220</v>
      </c>
      <c r="F114" s="206" t="s">
        <v>221</v>
      </c>
      <c r="G114" s="207" t="s">
        <v>189</v>
      </c>
      <c r="H114" s="208">
        <v>1029.6500000000001</v>
      </c>
      <c r="I114" s="209"/>
      <c r="J114" s="210">
        <f>ROUND(I114*H114,2)</f>
        <v>0</v>
      </c>
      <c r="K114" s="206" t="s">
        <v>129</v>
      </c>
      <c r="L114" s="42"/>
      <c r="M114" s="211" t="s">
        <v>1</v>
      </c>
      <c r="N114" s="212" t="s">
        <v>40</v>
      </c>
      <c r="O114" s="78"/>
      <c r="P114" s="213">
        <f>O114*H114</f>
        <v>0</v>
      </c>
      <c r="Q114" s="213">
        <v>0</v>
      </c>
      <c r="R114" s="213">
        <f>Q114*H114</f>
        <v>0</v>
      </c>
      <c r="S114" s="213">
        <v>0.28999999999999998</v>
      </c>
      <c r="T114" s="214">
        <f>S114*H114</f>
        <v>298.5985</v>
      </c>
      <c r="AR114" s="16" t="s">
        <v>142</v>
      </c>
      <c r="AT114" s="16" t="s">
        <v>125</v>
      </c>
      <c r="AU114" s="16" t="s">
        <v>79</v>
      </c>
      <c r="AY114" s="16" t="s">
        <v>122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6" t="s">
        <v>77</v>
      </c>
      <c r="BK114" s="215">
        <f>ROUND(I114*H114,2)</f>
        <v>0</v>
      </c>
      <c r="BL114" s="16" t="s">
        <v>142</v>
      </c>
      <c r="BM114" s="16" t="s">
        <v>222</v>
      </c>
    </row>
    <row r="115" s="1" customFormat="1">
      <c r="B115" s="37"/>
      <c r="C115" s="38"/>
      <c r="D115" s="216" t="s">
        <v>132</v>
      </c>
      <c r="E115" s="38"/>
      <c r="F115" s="217" t="s">
        <v>223</v>
      </c>
      <c r="G115" s="38"/>
      <c r="H115" s="38"/>
      <c r="I115" s="130"/>
      <c r="J115" s="38"/>
      <c r="K115" s="38"/>
      <c r="L115" s="42"/>
      <c r="M115" s="218"/>
      <c r="N115" s="78"/>
      <c r="O115" s="78"/>
      <c r="P115" s="78"/>
      <c r="Q115" s="78"/>
      <c r="R115" s="78"/>
      <c r="S115" s="78"/>
      <c r="T115" s="79"/>
      <c r="AT115" s="16" t="s">
        <v>132</v>
      </c>
      <c r="AU115" s="16" t="s">
        <v>79</v>
      </c>
    </row>
    <row r="116" s="12" customFormat="1">
      <c r="B116" s="232"/>
      <c r="C116" s="233"/>
      <c r="D116" s="216" t="s">
        <v>192</v>
      </c>
      <c r="E116" s="234" t="s">
        <v>1</v>
      </c>
      <c r="F116" s="235" t="s">
        <v>224</v>
      </c>
      <c r="G116" s="233"/>
      <c r="H116" s="236">
        <v>813.5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AT116" s="242" t="s">
        <v>192</v>
      </c>
      <c r="AU116" s="242" t="s">
        <v>79</v>
      </c>
      <c r="AV116" s="12" t="s">
        <v>79</v>
      </c>
      <c r="AW116" s="12" t="s">
        <v>31</v>
      </c>
      <c r="AX116" s="12" t="s">
        <v>69</v>
      </c>
      <c r="AY116" s="242" t="s">
        <v>122</v>
      </c>
    </row>
    <row r="117" s="12" customFormat="1">
      <c r="B117" s="232"/>
      <c r="C117" s="233"/>
      <c r="D117" s="216" t="s">
        <v>192</v>
      </c>
      <c r="E117" s="234" t="s">
        <v>1</v>
      </c>
      <c r="F117" s="235" t="s">
        <v>225</v>
      </c>
      <c r="G117" s="233"/>
      <c r="H117" s="236">
        <v>82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192</v>
      </c>
      <c r="AU117" s="242" t="s">
        <v>79</v>
      </c>
      <c r="AV117" s="12" t="s">
        <v>79</v>
      </c>
      <c r="AW117" s="12" t="s">
        <v>31</v>
      </c>
      <c r="AX117" s="12" t="s">
        <v>69</v>
      </c>
      <c r="AY117" s="242" t="s">
        <v>122</v>
      </c>
    </row>
    <row r="118" s="12" customFormat="1">
      <c r="B118" s="232"/>
      <c r="C118" s="233"/>
      <c r="D118" s="216" t="s">
        <v>192</v>
      </c>
      <c r="E118" s="234" t="s">
        <v>1</v>
      </c>
      <c r="F118" s="235" t="s">
        <v>226</v>
      </c>
      <c r="G118" s="233"/>
      <c r="H118" s="236">
        <v>15.699999999999999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192</v>
      </c>
      <c r="AU118" s="242" t="s">
        <v>79</v>
      </c>
      <c r="AV118" s="12" t="s">
        <v>79</v>
      </c>
      <c r="AW118" s="12" t="s">
        <v>31</v>
      </c>
      <c r="AX118" s="12" t="s">
        <v>69</v>
      </c>
      <c r="AY118" s="242" t="s">
        <v>122</v>
      </c>
    </row>
    <row r="119" s="12" customFormat="1">
      <c r="B119" s="232"/>
      <c r="C119" s="233"/>
      <c r="D119" s="216" t="s">
        <v>192</v>
      </c>
      <c r="E119" s="234" t="s">
        <v>1</v>
      </c>
      <c r="F119" s="235" t="s">
        <v>227</v>
      </c>
      <c r="G119" s="233"/>
      <c r="H119" s="236">
        <v>54.100000000000001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192</v>
      </c>
      <c r="AU119" s="242" t="s">
        <v>79</v>
      </c>
      <c r="AV119" s="12" t="s">
        <v>79</v>
      </c>
      <c r="AW119" s="12" t="s">
        <v>31</v>
      </c>
      <c r="AX119" s="12" t="s">
        <v>69</v>
      </c>
      <c r="AY119" s="242" t="s">
        <v>122</v>
      </c>
    </row>
    <row r="120" s="12" customFormat="1">
      <c r="B120" s="232"/>
      <c r="C120" s="233"/>
      <c r="D120" s="216" t="s">
        <v>192</v>
      </c>
      <c r="E120" s="234" t="s">
        <v>1</v>
      </c>
      <c r="F120" s="235" t="s">
        <v>228</v>
      </c>
      <c r="G120" s="233"/>
      <c r="H120" s="236">
        <v>56.25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192</v>
      </c>
      <c r="AU120" s="242" t="s">
        <v>79</v>
      </c>
      <c r="AV120" s="12" t="s">
        <v>79</v>
      </c>
      <c r="AW120" s="12" t="s">
        <v>31</v>
      </c>
      <c r="AX120" s="12" t="s">
        <v>69</v>
      </c>
      <c r="AY120" s="242" t="s">
        <v>122</v>
      </c>
    </row>
    <row r="121" s="12" customFormat="1">
      <c r="B121" s="232"/>
      <c r="C121" s="233"/>
      <c r="D121" s="216" t="s">
        <v>192</v>
      </c>
      <c r="E121" s="234" t="s">
        <v>1</v>
      </c>
      <c r="F121" s="235" t="s">
        <v>229</v>
      </c>
      <c r="G121" s="233"/>
      <c r="H121" s="236">
        <v>8.0999999999999996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192</v>
      </c>
      <c r="AU121" s="242" t="s">
        <v>79</v>
      </c>
      <c r="AV121" s="12" t="s">
        <v>79</v>
      </c>
      <c r="AW121" s="12" t="s">
        <v>31</v>
      </c>
      <c r="AX121" s="12" t="s">
        <v>69</v>
      </c>
      <c r="AY121" s="242" t="s">
        <v>122</v>
      </c>
    </row>
    <row r="122" s="13" customFormat="1">
      <c r="B122" s="243"/>
      <c r="C122" s="244"/>
      <c r="D122" s="216" t="s">
        <v>192</v>
      </c>
      <c r="E122" s="245" t="s">
        <v>1</v>
      </c>
      <c r="F122" s="246" t="s">
        <v>202</v>
      </c>
      <c r="G122" s="244"/>
      <c r="H122" s="247">
        <v>1029.6500000000001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AT122" s="253" t="s">
        <v>192</v>
      </c>
      <c r="AU122" s="253" t="s">
        <v>79</v>
      </c>
      <c r="AV122" s="13" t="s">
        <v>142</v>
      </c>
      <c r="AW122" s="13" t="s">
        <v>31</v>
      </c>
      <c r="AX122" s="13" t="s">
        <v>77</v>
      </c>
      <c r="AY122" s="253" t="s">
        <v>122</v>
      </c>
    </row>
    <row r="123" s="1" customFormat="1" ht="16.5" customHeight="1">
      <c r="B123" s="37"/>
      <c r="C123" s="204" t="s">
        <v>230</v>
      </c>
      <c r="D123" s="204" t="s">
        <v>125</v>
      </c>
      <c r="E123" s="205" t="s">
        <v>231</v>
      </c>
      <c r="F123" s="206" t="s">
        <v>232</v>
      </c>
      <c r="G123" s="207" t="s">
        <v>189</v>
      </c>
      <c r="H123" s="208">
        <v>56.25</v>
      </c>
      <c r="I123" s="209"/>
      <c r="J123" s="210">
        <f>ROUND(I123*H123,2)</f>
        <v>0</v>
      </c>
      <c r="K123" s="206" t="s">
        <v>129</v>
      </c>
      <c r="L123" s="42"/>
      <c r="M123" s="211" t="s">
        <v>1</v>
      </c>
      <c r="N123" s="212" t="s">
        <v>40</v>
      </c>
      <c r="O123" s="78"/>
      <c r="P123" s="213">
        <f>O123*H123</f>
        <v>0</v>
      </c>
      <c r="Q123" s="213">
        <v>0</v>
      </c>
      <c r="R123" s="213">
        <f>Q123*H123</f>
        <v>0</v>
      </c>
      <c r="S123" s="213">
        <v>0.098000000000000004</v>
      </c>
      <c r="T123" s="214">
        <f>S123*H123</f>
        <v>5.5125000000000002</v>
      </c>
      <c r="AR123" s="16" t="s">
        <v>142</v>
      </c>
      <c r="AT123" s="16" t="s">
        <v>125</v>
      </c>
      <c r="AU123" s="16" t="s">
        <v>79</v>
      </c>
      <c r="AY123" s="16" t="s">
        <v>122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77</v>
      </c>
      <c r="BK123" s="215">
        <f>ROUND(I123*H123,2)</f>
        <v>0</v>
      </c>
      <c r="BL123" s="16" t="s">
        <v>142</v>
      </c>
      <c r="BM123" s="16" t="s">
        <v>233</v>
      </c>
    </row>
    <row r="124" s="1" customFormat="1">
      <c r="B124" s="37"/>
      <c r="C124" s="38"/>
      <c r="D124" s="216" t="s">
        <v>132</v>
      </c>
      <c r="E124" s="38"/>
      <c r="F124" s="217" t="s">
        <v>234</v>
      </c>
      <c r="G124" s="38"/>
      <c r="H124" s="38"/>
      <c r="I124" s="130"/>
      <c r="J124" s="38"/>
      <c r="K124" s="38"/>
      <c r="L124" s="42"/>
      <c r="M124" s="218"/>
      <c r="N124" s="78"/>
      <c r="O124" s="78"/>
      <c r="P124" s="78"/>
      <c r="Q124" s="78"/>
      <c r="R124" s="78"/>
      <c r="S124" s="78"/>
      <c r="T124" s="79"/>
      <c r="AT124" s="16" t="s">
        <v>132</v>
      </c>
      <c r="AU124" s="16" t="s">
        <v>79</v>
      </c>
    </row>
    <row r="125" s="12" customFormat="1">
      <c r="B125" s="232"/>
      <c r="C125" s="233"/>
      <c r="D125" s="216" t="s">
        <v>192</v>
      </c>
      <c r="E125" s="234" t="s">
        <v>1</v>
      </c>
      <c r="F125" s="235" t="s">
        <v>235</v>
      </c>
      <c r="G125" s="233"/>
      <c r="H125" s="236">
        <v>31.050000000000001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192</v>
      </c>
      <c r="AU125" s="242" t="s">
        <v>79</v>
      </c>
      <c r="AV125" s="12" t="s">
        <v>79</v>
      </c>
      <c r="AW125" s="12" t="s">
        <v>31</v>
      </c>
      <c r="AX125" s="12" t="s">
        <v>69</v>
      </c>
      <c r="AY125" s="242" t="s">
        <v>122</v>
      </c>
    </row>
    <row r="126" s="12" customFormat="1">
      <c r="B126" s="232"/>
      <c r="C126" s="233"/>
      <c r="D126" s="216" t="s">
        <v>192</v>
      </c>
      <c r="E126" s="234" t="s">
        <v>1</v>
      </c>
      <c r="F126" s="235" t="s">
        <v>236</v>
      </c>
      <c r="G126" s="233"/>
      <c r="H126" s="236">
        <v>25.199999999999999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192</v>
      </c>
      <c r="AU126" s="242" t="s">
        <v>79</v>
      </c>
      <c r="AV126" s="12" t="s">
        <v>79</v>
      </c>
      <c r="AW126" s="12" t="s">
        <v>31</v>
      </c>
      <c r="AX126" s="12" t="s">
        <v>69</v>
      </c>
      <c r="AY126" s="242" t="s">
        <v>122</v>
      </c>
    </row>
    <row r="127" s="13" customFormat="1">
      <c r="B127" s="243"/>
      <c r="C127" s="244"/>
      <c r="D127" s="216" t="s">
        <v>192</v>
      </c>
      <c r="E127" s="245" t="s">
        <v>1</v>
      </c>
      <c r="F127" s="246" t="s">
        <v>202</v>
      </c>
      <c r="G127" s="244"/>
      <c r="H127" s="247">
        <v>56.25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AT127" s="253" t="s">
        <v>192</v>
      </c>
      <c r="AU127" s="253" t="s">
        <v>79</v>
      </c>
      <c r="AV127" s="13" t="s">
        <v>142</v>
      </c>
      <c r="AW127" s="13" t="s">
        <v>31</v>
      </c>
      <c r="AX127" s="13" t="s">
        <v>77</v>
      </c>
      <c r="AY127" s="253" t="s">
        <v>122</v>
      </c>
    </row>
    <row r="128" s="1" customFormat="1" ht="16.5" customHeight="1">
      <c r="B128" s="37"/>
      <c r="C128" s="204" t="s">
        <v>237</v>
      </c>
      <c r="D128" s="204" t="s">
        <v>125</v>
      </c>
      <c r="E128" s="205" t="s">
        <v>238</v>
      </c>
      <c r="F128" s="206" t="s">
        <v>239</v>
      </c>
      <c r="G128" s="207" t="s">
        <v>189</v>
      </c>
      <c r="H128" s="208">
        <v>231</v>
      </c>
      <c r="I128" s="209"/>
      <c r="J128" s="210">
        <f>ROUND(I128*H128,2)</f>
        <v>0</v>
      </c>
      <c r="K128" s="206" t="s">
        <v>129</v>
      </c>
      <c r="L128" s="42"/>
      <c r="M128" s="211" t="s">
        <v>1</v>
      </c>
      <c r="N128" s="212" t="s">
        <v>40</v>
      </c>
      <c r="O128" s="78"/>
      <c r="P128" s="213">
        <f>O128*H128</f>
        <v>0</v>
      </c>
      <c r="Q128" s="213">
        <v>4.0000000000000003E-05</v>
      </c>
      <c r="R128" s="213">
        <f>Q128*H128</f>
        <v>0.0092399999999999999</v>
      </c>
      <c r="S128" s="213">
        <v>0.128</v>
      </c>
      <c r="T128" s="214">
        <f>S128*H128</f>
        <v>29.568000000000001</v>
      </c>
      <c r="AR128" s="16" t="s">
        <v>142</v>
      </c>
      <c r="AT128" s="16" t="s">
        <v>125</v>
      </c>
      <c r="AU128" s="16" t="s">
        <v>79</v>
      </c>
      <c r="AY128" s="16" t="s">
        <v>122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77</v>
      </c>
      <c r="BK128" s="215">
        <f>ROUND(I128*H128,2)</f>
        <v>0</v>
      </c>
      <c r="BL128" s="16" t="s">
        <v>142</v>
      </c>
      <c r="BM128" s="16" t="s">
        <v>240</v>
      </c>
    </row>
    <row r="129" s="1" customFormat="1">
      <c r="B129" s="37"/>
      <c r="C129" s="38"/>
      <c r="D129" s="216" t="s">
        <v>132</v>
      </c>
      <c r="E129" s="38"/>
      <c r="F129" s="217" t="s">
        <v>241</v>
      </c>
      <c r="G129" s="38"/>
      <c r="H129" s="38"/>
      <c r="I129" s="130"/>
      <c r="J129" s="38"/>
      <c r="K129" s="38"/>
      <c r="L129" s="42"/>
      <c r="M129" s="218"/>
      <c r="N129" s="78"/>
      <c r="O129" s="78"/>
      <c r="P129" s="78"/>
      <c r="Q129" s="78"/>
      <c r="R129" s="78"/>
      <c r="S129" s="78"/>
      <c r="T129" s="79"/>
      <c r="AT129" s="16" t="s">
        <v>132</v>
      </c>
      <c r="AU129" s="16" t="s">
        <v>79</v>
      </c>
    </row>
    <row r="130" s="12" customFormat="1">
      <c r="B130" s="232"/>
      <c r="C130" s="233"/>
      <c r="D130" s="216" t="s">
        <v>192</v>
      </c>
      <c r="E130" s="234" t="s">
        <v>1</v>
      </c>
      <c r="F130" s="235" t="s">
        <v>242</v>
      </c>
      <c r="G130" s="233"/>
      <c r="H130" s="236">
        <v>231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192</v>
      </c>
      <c r="AU130" s="242" t="s">
        <v>79</v>
      </c>
      <c r="AV130" s="12" t="s">
        <v>79</v>
      </c>
      <c r="AW130" s="12" t="s">
        <v>31</v>
      </c>
      <c r="AX130" s="12" t="s">
        <v>77</v>
      </c>
      <c r="AY130" s="242" t="s">
        <v>122</v>
      </c>
    </row>
    <row r="131" s="1" customFormat="1" ht="16.5" customHeight="1">
      <c r="B131" s="37"/>
      <c r="C131" s="204" t="s">
        <v>243</v>
      </c>
      <c r="D131" s="204" t="s">
        <v>125</v>
      </c>
      <c r="E131" s="205" t="s">
        <v>244</v>
      </c>
      <c r="F131" s="206" t="s">
        <v>245</v>
      </c>
      <c r="G131" s="207" t="s">
        <v>189</v>
      </c>
      <c r="H131" s="208">
        <v>12.6</v>
      </c>
      <c r="I131" s="209"/>
      <c r="J131" s="210">
        <f>ROUND(I131*H131,2)</f>
        <v>0</v>
      </c>
      <c r="K131" s="206" t="s">
        <v>129</v>
      </c>
      <c r="L131" s="42"/>
      <c r="M131" s="211" t="s">
        <v>1</v>
      </c>
      <c r="N131" s="212" t="s">
        <v>40</v>
      </c>
      <c r="O131" s="78"/>
      <c r="P131" s="213">
        <f>O131*H131</f>
        <v>0</v>
      </c>
      <c r="Q131" s="213">
        <v>8.0000000000000007E-05</v>
      </c>
      <c r="R131" s="213">
        <f>Q131*H131</f>
        <v>0.001008</v>
      </c>
      <c r="S131" s="213">
        <v>0.25600000000000001</v>
      </c>
      <c r="T131" s="214">
        <f>S131*H131</f>
        <v>3.2256</v>
      </c>
      <c r="AR131" s="16" t="s">
        <v>142</v>
      </c>
      <c r="AT131" s="16" t="s">
        <v>125</v>
      </c>
      <c r="AU131" s="16" t="s">
        <v>79</v>
      </c>
      <c r="AY131" s="16" t="s">
        <v>122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77</v>
      </c>
      <c r="BK131" s="215">
        <f>ROUND(I131*H131,2)</f>
        <v>0</v>
      </c>
      <c r="BL131" s="16" t="s">
        <v>142</v>
      </c>
      <c r="BM131" s="16" t="s">
        <v>246</v>
      </c>
    </row>
    <row r="132" s="1" customFormat="1">
      <c r="B132" s="37"/>
      <c r="C132" s="38"/>
      <c r="D132" s="216" t="s">
        <v>132</v>
      </c>
      <c r="E132" s="38"/>
      <c r="F132" s="217" t="s">
        <v>247</v>
      </c>
      <c r="G132" s="38"/>
      <c r="H132" s="38"/>
      <c r="I132" s="130"/>
      <c r="J132" s="38"/>
      <c r="K132" s="38"/>
      <c r="L132" s="42"/>
      <c r="M132" s="218"/>
      <c r="N132" s="78"/>
      <c r="O132" s="78"/>
      <c r="P132" s="78"/>
      <c r="Q132" s="78"/>
      <c r="R132" s="78"/>
      <c r="S132" s="78"/>
      <c r="T132" s="79"/>
      <c r="AT132" s="16" t="s">
        <v>132</v>
      </c>
      <c r="AU132" s="16" t="s">
        <v>79</v>
      </c>
    </row>
    <row r="133" s="12" customFormat="1">
      <c r="B133" s="232"/>
      <c r="C133" s="233"/>
      <c r="D133" s="216" t="s">
        <v>192</v>
      </c>
      <c r="E133" s="234" t="s">
        <v>1</v>
      </c>
      <c r="F133" s="235" t="s">
        <v>248</v>
      </c>
      <c r="G133" s="233"/>
      <c r="H133" s="236">
        <v>12.6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192</v>
      </c>
      <c r="AU133" s="242" t="s">
        <v>79</v>
      </c>
      <c r="AV133" s="12" t="s">
        <v>79</v>
      </c>
      <c r="AW133" s="12" t="s">
        <v>31</v>
      </c>
      <c r="AX133" s="12" t="s">
        <v>77</v>
      </c>
      <c r="AY133" s="242" t="s">
        <v>122</v>
      </c>
    </row>
    <row r="134" s="1" customFormat="1" ht="16.5" customHeight="1">
      <c r="B134" s="37"/>
      <c r="C134" s="204" t="s">
        <v>249</v>
      </c>
      <c r="D134" s="204" t="s">
        <v>125</v>
      </c>
      <c r="E134" s="205" t="s">
        <v>250</v>
      </c>
      <c r="F134" s="206" t="s">
        <v>251</v>
      </c>
      <c r="G134" s="207" t="s">
        <v>252</v>
      </c>
      <c r="H134" s="208">
        <v>914</v>
      </c>
      <c r="I134" s="209"/>
      <c r="J134" s="210">
        <f>ROUND(I134*H134,2)</f>
        <v>0</v>
      </c>
      <c r="K134" s="206" t="s">
        <v>129</v>
      </c>
      <c r="L134" s="42"/>
      <c r="M134" s="211" t="s">
        <v>1</v>
      </c>
      <c r="N134" s="212" t="s">
        <v>40</v>
      </c>
      <c r="O134" s="78"/>
      <c r="P134" s="213">
        <f>O134*H134</f>
        <v>0</v>
      </c>
      <c r="Q134" s="213">
        <v>0</v>
      </c>
      <c r="R134" s="213">
        <f>Q134*H134</f>
        <v>0</v>
      </c>
      <c r="S134" s="213">
        <v>0.28999999999999998</v>
      </c>
      <c r="T134" s="214">
        <f>S134*H134</f>
        <v>265.06</v>
      </c>
      <c r="AR134" s="16" t="s">
        <v>142</v>
      </c>
      <c r="AT134" s="16" t="s">
        <v>125</v>
      </c>
      <c r="AU134" s="16" t="s">
        <v>79</v>
      </c>
      <c r="AY134" s="16" t="s">
        <v>122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77</v>
      </c>
      <c r="BK134" s="215">
        <f>ROUND(I134*H134,2)</f>
        <v>0</v>
      </c>
      <c r="BL134" s="16" t="s">
        <v>142</v>
      </c>
      <c r="BM134" s="16" t="s">
        <v>253</v>
      </c>
    </row>
    <row r="135" s="1" customFormat="1">
      <c r="B135" s="37"/>
      <c r="C135" s="38"/>
      <c r="D135" s="216" t="s">
        <v>132</v>
      </c>
      <c r="E135" s="38"/>
      <c r="F135" s="217" t="s">
        <v>254</v>
      </c>
      <c r="G135" s="38"/>
      <c r="H135" s="38"/>
      <c r="I135" s="130"/>
      <c r="J135" s="38"/>
      <c r="K135" s="38"/>
      <c r="L135" s="42"/>
      <c r="M135" s="218"/>
      <c r="N135" s="78"/>
      <c r="O135" s="78"/>
      <c r="P135" s="78"/>
      <c r="Q135" s="78"/>
      <c r="R135" s="78"/>
      <c r="S135" s="78"/>
      <c r="T135" s="79"/>
      <c r="AT135" s="16" t="s">
        <v>132</v>
      </c>
      <c r="AU135" s="16" t="s">
        <v>79</v>
      </c>
    </row>
    <row r="136" s="12" customFormat="1">
      <c r="B136" s="232"/>
      <c r="C136" s="233"/>
      <c r="D136" s="216" t="s">
        <v>192</v>
      </c>
      <c r="E136" s="234" t="s">
        <v>1</v>
      </c>
      <c r="F136" s="235" t="s">
        <v>255</v>
      </c>
      <c r="G136" s="233"/>
      <c r="H136" s="236">
        <v>457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192</v>
      </c>
      <c r="AU136" s="242" t="s">
        <v>79</v>
      </c>
      <c r="AV136" s="12" t="s">
        <v>79</v>
      </c>
      <c r="AW136" s="12" t="s">
        <v>31</v>
      </c>
      <c r="AX136" s="12" t="s">
        <v>69</v>
      </c>
      <c r="AY136" s="242" t="s">
        <v>122</v>
      </c>
    </row>
    <row r="137" s="12" customFormat="1">
      <c r="B137" s="232"/>
      <c r="C137" s="233"/>
      <c r="D137" s="216" t="s">
        <v>192</v>
      </c>
      <c r="E137" s="234" t="s">
        <v>1</v>
      </c>
      <c r="F137" s="235" t="s">
        <v>256</v>
      </c>
      <c r="G137" s="233"/>
      <c r="H137" s="236">
        <v>457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192</v>
      </c>
      <c r="AU137" s="242" t="s">
        <v>79</v>
      </c>
      <c r="AV137" s="12" t="s">
        <v>79</v>
      </c>
      <c r="AW137" s="12" t="s">
        <v>31</v>
      </c>
      <c r="AX137" s="12" t="s">
        <v>69</v>
      </c>
      <c r="AY137" s="242" t="s">
        <v>122</v>
      </c>
    </row>
    <row r="138" s="13" customFormat="1">
      <c r="B138" s="243"/>
      <c r="C138" s="244"/>
      <c r="D138" s="216" t="s">
        <v>192</v>
      </c>
      <c r="E138" s="245" t="s">
        <v>1</v>
      </c>
      <c r="F138" s="246" t="s">
        <v>202</v>
      </c>
      <c r="G138" s="244"/>
      <c r="H138" s="247">
        <v>914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192</v>
      </c>
      <c r="AU138" s="253" t="s">
        <v>79</v>
      </c>
      <c r="AV138" s="13" t="s">
        <v>142</v>
      </c>
      <c r="AW138" s="13" t="s">
        <v>31</v>
      </c>
      <c r="AX138" s="13" t="s">
        <v>77</v>
      </c>
      <c r="AY138" s="253" t="s">
        <v>122</v>
      </c>
    </row>
    <row r="139" s="1" customFormat="1" ht="16.5" customHeight="1">
      <c r="B139" s="37"/>
      <c r="C139" s="204" t="s">
        <v>257</v>
      </c>
      <c r="D139" s="204" t="s">
        <v>125</v>
      </c>
      <c r="E139" s="205" t="s">
        <v>258</v>
      </c>
      <c r="F139" s="206" t="s">
        <v>259</v>
      </c>
      <c r="G139" s="207" t="s">
        <v>252</v>
      </c>
      <c r="H139" s="208">
        <v>174.19999999999999</v>
      </c>
      <c r="I139" s="209"/>
      <c r="J139" s="210">
        <f>ROUND(I139*H139,2)</f>
        <v>0</v>
      </c>
      <c r="K139" s="206" t="s">
        <v>129</v>
      </c>
      <c r="L139" s="42"/>
      <c r="M139" s="211" t="s">
        <v>1</v>
      </c>
      <c r="N139" s="212" t="s">
        <v>40</v>
      </c>
      <c r="O139" s="78"/>
      <c r="P139" s="213">
        <f>O139*H139</f>
        <v>0</v>
      </c>
      <c r="Q139" s="213">
        <v>0</v>
      </c>
      <c r="R139" s="213">
        <f>Q139*H139</f>
        <v>0</v>
      </c>
      <c r="S139" s="213">
        <v>0.040000000000000001</v>
      </c>
      <c r="T139" s="214">
        <f>S139*H139</f>
        <v>6.968</v>
      </c>
      <c r="AR139" s="16" t="s">
        <v>142</v>
      </c>
      <c r="AT139" s="16" t="s">
        <v>125</v>
      </c>
      <c r="AU139" s="16" t="s">
        <v>79</v>
      </c>
      <c r="AY139" s="16" t="s">
        <v>122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77</v>
      </c>
      <c r="BK139" s="215">
        <f>ROUND(I139*H139,2)</f>
        <v>0</v>
      </c>
      <c r="BL139" s="16" t="s">
        <v>142</v>
      </c>
      <c r="BM139" s="16" t="s">
        <v>260</v>
      </c>
    </row>
    <row r="140" s="1" customFormat="1">
      <c r="B140" s="37"/>
      <c r="C140" s="38"/>
      <c r="D140" s="216" t="s">
        <v>132</v>
      </c>
      <c r="E140" s="38"/>
      <c r="F140" s="217" t="s">
        <v>261</v>
      </c>
      <c r="G140" s="38"/>
      <c r="H140" s="38"/>
      <c r="I140" s="130"/>
      <c r="J140" s="38"/>
      <c r="K140" s="38"/>
      <c r="L140" s="42"/>
      <c r="M140" s="218"/>
      <c r="N140" s="78"/>
      <c r="O140" s="78"/>
      <c r="P140" s="78"/>
      <c r="Q140" s="78"/>
      <c r="R140" s="78"/>
      <c r="S140" s="78"/>
      <c r="T140" s="79"/>
      <c r="AT140" s="16" t="s">
        <v>132</v>
      </c>
      <c r="AU140" s="16" t="s">
        <v>79</v>
      </c>
    </row>
    <row r="141" s="12" customFormat="1">
      <c r="B141" s="232"/>
      <c r="C141" s="233"/>
      <c r="D141" s="216" t="s">
        <v>192</v>
      </c>
      <c r="E141" s="234" t="s">
        <v>1</v>
      </c>
      <c r="F141" s="235" t="s">
        <v>262</v>
      </c>
      <c r="G141" s="233"/>
      <c r="H141" s="236">
        <v>174.19999999999999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192</v>
      </c>
      <c r="AU141" s="242" t="s">
        <v>79</v>
      </c>
      <c r="AV141" s="12" t="s">
        <v>79</v>
      </c>
      <c r="AW141" s="12" t="s">
        <v>31</v>
      </c>
      <c r="AX141" s="12" t="s">
        <v>77</v>
      </c>
      <c r="AY141" s="242" t="s">
        <v>122</v>
      </c>
    </row>
    <row r="142" s="1" customFormat="1" ht="16.5" customHeight="1">
      <c r="B142" s="37"/>
      <c r="C142" s="204" t="s">
        <v>263</v>
      </c>
      <c r="D142" s="204" t="s">
        <v>125</v>
      </c>
      <c r="E142" s="205" t="s">
        <v>264</v>
      </c>
      <c r="F142" s="206" t="s">
        <v>265</v>
      </c>
      <c r="G142" s="207" t="s">
        <v>252</v>
      </c>
      <c r="H142" s="208">
        <v>80</v>
      </c>
      <c r="I142" s="209"/>
      <c r="J142" s="210">
        <f>ROUND(I142*H142,2)</f>
        <v>0</v>
      </c>
      <c r="K142" s="206" t="s">
        <v>129</v>
      </c>
      <c r="L142" s="42"/>
      <c r="M142" s="211" t="s">
        <v>1</v>
      </c>
      <c r="N142" s="212" t="s">
        <v>40</v>
      </c>
      <c r="O142" s="78"/>
      <c r="P142" s="213">
        <f>O142*H142</f>
        <v>0</v>
      </c>
      <c r="Q142" s="213">
        <v>0.036900000000000002</v>
      </c>
      <c r="R142" s="213">
        <f>Q142*H142</f>
        <v>2.952</v>
      </c>
      <c r="S142" s="213">
        <v>0</v>
      </c>
      <c r="T142" s="214">
        <f>S142*H142</f>
        <v>0</v>
      </c>
      <c r="AR142" s="16" t="s">
        <v>142</v>
      </c>
      <c r="AT142" s="16" t="s">
        <v>125</v>
      </c>
      <c r="AU142" s="16" t="s">
        <v>79</v>
      </c>
      <c r="AY142" s="16" t="s">
        <v>122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77</v>
      </c>
      <c r="BK142" s="215">
        <f>ROUND(I142*H142,2)</f>
        <v>0</v>
      </c>
      <c r="BL142" s="16" t="s">
        <v>142</v>
      </c>
      <c r="BM142" s="16" t="s">
        <v>266</v>
      </c>
    </row>
    <row r="143" s="1" customFormat="1">
      <c r="B143" s="37"/>
      <c r="C143" s="38"/>
      <c r="D143" s="216" t="s">
        <v>132</v>
      </c>
      <c r="E143" s="38"/>
      <c r="F143" s="217" t="s">
        <v>267</v>
      </c>
      <c r="G143" s="38"/>
      <c r="H143" s="38"/>
      <c r="I143" s="130"/>
      <c r="J143" s="38"/>
      <c r="K143" s="38"/>
      <c r="L143" s="42"/>
      <c r="M143" s="218"/>
      <c r="N143" s="78"/>
      <c r="O143" s="78"/>
      <c r="P143" s="78"/>
      <c r="Q143" s="78"/>
      <c r="R143" s="78"/>
      <c r="S143" s="78"/>
      <c r="T143" s="79"/>
      <c r="AT143" s="16" t="s">
        <v>132</v>
      </c>
      <c r="AU143" s="16" t="s">
        <v>79</v>
      </c>
    </row>
    <row r="144" s="12" customFormat="1">
      <c r="B144" s="232"/>
      <c r="C144" s="233"/>
      <c r="D144" s="216" t="s">
        <v>192</v>
      </c>
      <c r="E144" s="234" t="s">
        <v>1</v>
      </c>
      <c r="F144" s="235" t="s">
        <v>268</v>
      </c>
      <c r="G144" s="233"/>
      <c r="H144" s="236">
        <v>80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192</v>
      </c>
      <c r="AU144" s="242" t="s">
        <v>79</v>
      </c>
      <c r="AV144" s="12" t="s">
        <v>79</v>
      </c>
      <c r="AW144" s="12" t="s">
        <v>31</v>
      </c>
      <c r="AX144" s="12" t="s">
        <v>77</v>
      </c>
      <c r="AY144" s="242" t="s">
        <v>122</v>
      </c>
    </row>
    <row r="145" s="1" customFormat="1" ht="16.5" customHeight="1">
      <c r="B145" s="37"/>
      <c r="C145" s="204" t="s">
        <v>269</v>
      </c>
      <c r="D145" s="204" t="s">
        <v>125</v>
      </c>
      <c r="E145" s="205" t="s">
        <v>270</v>
      </c>
      <c r="F145" s="206" t="s">
        <v>271</v>
      </c>
      <c r="G145" s="207" t="s">
        <v>272</v>
      </c>
      <c r="H145" s="208">
        <v>64.799999999999997</v>
      </c>
      <c r="I145" s="209"/>
      <c r="J145" s="210">
        <f>ROUND(I145*H145,2)</f>
        <v>0</v>
      </c>
      <c r="K145" s="206" t="s">
        <v>129</v>
      </c>
      <c r="L145" s="42"/>
      <c r="M145" s="211" t="s">
        <v>1</v>
      </c>
      <c r="N145" s="212" t="s">
        <v>40</v>
      </c>
      <c r="O145" s="78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6" t="s">
        <v>142</v>
      </c>
      <c r="AT145" s="16" t="s">
        <v>125</v>
      </c>
      <c r="AU145" s="16" t="s">
        <v>79</v>
      </c>
      <c r="AY145" s="16" t="s">
        <v>122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77</v>
      </c>
      <c r="BK145" s="215">
        <f>ROUND(I145*H145,2)</f>
        <v>0</v>
      </c>
      <c r="BL145" s="16" t="s">
        <v>142</v>
      </c>
      <c r="BM145" s="16" t="s">
        <v>273</v>
      </c>
    </row>
    <row r="146" s="1" customFormat="1">
      <c r="B146" s="37"/>
      <c r="C146" s="38"/>
      <c r="D146" s="216" t="s">
        <v>132</v>
      </c>
      <c r="E146" s="38"/>
      <c r="F146" s="217" t="s">
        <v>274</v>
      </c>
      <c r="G146" s="38"/>
      <c r="H146" s="38"/>
      <c r="I146" s="130"/>
      <c r="J146" s="38"/>
      <c r="K146" s="38"/>
      <c r="L146" s="42"/>
      <c r="M146" s="218"/>
      <c r="N146" s="78"/>
      <c r="O146" s="78"/>
      <c r="P146" s="78"/>
      <c r="Q146" s="78"/>
      <c r="R146" s="78"/>
      <c r="S146" s="78"/>
      <c r="T146" s="79"/>
      <c r="AT146" s="16" t="s">
        <v>132</v>
      </c>
      <c r="AU146" s="16" t="s">
        <v>79</v>
      </c>
    </row>
    <row r="147" s="11" customFormat="1">
      <c r="B147" s="222"/>
      <c r="C147" s="223"/>
      <c r="D147" s="216" t="s">
        <v>192</v>
      </c>
      <c r="E147" s="224" t="s">
        <v>1</v>
      </c>
      <c r="F147" s="225" t="s">
        <v>275</v>
      </c>
      <c r="G147" s="223"/>
      <c r="H147" s="224" t="s">
        <v>1</v>
      </c>
      <c r="I147" s="226"/>
      <c r="J147" s="223"/>
      <c r="K147" s="223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192</v>
      </c>
      <c r="AU147" s="231" t="s">
        <v>79</v>
      </c>
      <c r="AV147" s="11" t="s">
        <v>77</v>
      </c>
      <c r="AW147" s="11" t="s">
        <v>31</v>
      </c>
      <c r="AX147" s="11" t="s">
        <v>69</v>
      </c>
      <c r="AY147" s="231" t="s">
        <v>122</v>
      </c>
    </row>
    <row r="148" s="12" customFormat="1">
      <c r="B148" s="232"/>
      <c r="C148" s="233"/>
      <c r="D148" s="216" t="s">
        <v>192</v>
      </c>
      <c r="E148" s="234" t="s">
        <v>1</v>
      </c>
      <c r="F148" s="235" t="s">
        <v>276</v>
      </c>
      <c r="G148" s="233"/>
      <c r="H148" s="236">
        <v>8.0999999999999996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192</v>
      </c>
      <c r="AU148" s="242" t="s">
        <v>79</v>
      </c>
      <c r="AV148" s="12" t="s">
        <v>79</v>
      </c>
      <c r="AW148" s="12" t="s">
        <v>31</v>
      </c>
      <c r="AX148" s="12" t="s">
        <v>69</v>
      </c>
      <c r="AY148" s="242" t="s">
        <v>122</v>
      </c>
    </row>
    <row r="149" s="12" customFormat="1">
      <c r="B149" s="232"/>
      <c r="C149" s="233"/>
      <c r="D149" s="216" t="s">
        <v>192</v>
      </c>
      <c r="E149" s="234" t="s">
        <v>1</v>
      </c>
      <c r="F149" s="235" t="s">
        <v>277</v>
      </c>
      <c r="G149" s="233"/>
      <c r="H149" s="236">
        <v>27.899999999999999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192</v>
      </c>
      <c r="AU149" s="242" t="s">
        <v>79</v>
      </c>
      <c r="AV149" s="12" t="s">
        <v>79</v>
      </c>
      <c r="AW149" s="12" t="s">
        <v>31</v>
      </c>
      <c r="AX149" s="12" t="s">
        <v>69</v>
      </c>
      <c r="AY149" s="242" t="s">
        <v>122</v>
      </c>
    </row>
    <row r="150" s="12" customFormat="1">
      <c r="B150" s="232"/>
      <c r="C150" s="233"/>
      <c r="D150" s="216" t="s">
        <v>192</v>
      </c>
      <c r="E150" s="234" t="s">
        <v>1</v>
      </c>
      <c r="F150" s="235" t="s">
        <v>278</v>
      </c>
      <c r="G150" s="233"/>
      <c r="H150" s="236">
        <v>18.899999999999999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192</v>
      </c>
      <c r="AU150" s="242" t="s">
        <v>79</v>
      </c>
      <c r="AV150" s="12" t="s">
        <v>79</v>
      </c>
      <c r="AW150" s="12" t="s">
        <v>31</v>
      </c>
      <c r="AX150" s="12" t="s">
        <v>69</v>
      </c>
      <c r="AY150" s="242" t="s">
        <v>122</v>
      </c>
    </row>
    <row r="151" s="12" customFormat="1">
      <c r="B151" s="232"/>
      <c r="C151" s="233"/>
      <c r="D151" s="216" t="s">
        <v>192</v>
      </c>
      <c r="E151" s="234" t="s">
        <v>1</v>
      </c>
      <c r="F151" s="235" t="s">
        <v>279</v>
      </c>
      <c r="G151" s="233"/>
      <c r="H151" s="236">
        <v>9.9000000000000004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192</v>
      </c>
      <c r="AU151" s="242" t="s">
        <v>79</v>
      </c>
      <c r="AV151" s="12" t="s">
        <v>79</v>
      </c>
      <c r="AW151" s="12" t="s">
        <v>31</v>
      </c>
      <c r="AX151" s="12" t="s">
        <v>69</v>
      </c>
      <c r="AY151" s="242" t="s">
        <v>122</v>
      </c>
    </row>
    <row r="152" s="13" customFormat="1">
      <c r="B152" s="243"/>
      <c r="C152" s="244"/>
      <c r="D152" s="216" t="s">
        <v>192</v>
      </c>
      <c r="E152" s="245" t="s">
        <v>1</v>
      </c>
      <c r="F152" s="246" t="s">
        <v>202</v>
      </c>
      <c r="G152" s="244"/>
      <c r="H152" s="247">
        <v>64.799999999999997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AT152" s="253" t="s">
        <v>192</v>
      </c>
      <c r="AU152" s="253" t="s">
        <v>79</v>
      </c>
      <c r="AV152" s="13" t="s">
        <v>142</v>
      </c>
      <c r="AW152" s="13" t="s">
        <v>31</v>
      </c>
      <c r="AX152" s="13" t="s">
        <v>77</v>
      </c>
      <c r="AY152" s="253" t="s">
        <v>122</v>
      </c>
    </row>
    <row r="153" s="1" customFormat="1" ht="16.5" customHeight="1">
      <c r="B153" s="37"/>
      <c r="C153" s="204" t="s">
        <v>280</v>
      </c>
      <c r="D153" s="204" t="s">
        <v>125</v>
      </c>
      <c r="E153" s="205" t="s">
        <v>281</v>
      </c>
      <c r="F153" s="206" t="s">
        <v>282</v>
      </c>
      <c r="G153" s="207" t="s">
        <v>272</v>
      </c>
      <c r="H153" s="208">
        <v>3</v>
      </c>
      <c r="I153" s="209"/>
      <c r="J153" s="210">
        <f>ROUND(I153*H153,2)</f>
        <v>0</v>
      </c>
      <c r="K153" s="206" t="s">
        <v>129</v>
      </c>
      <c r="L153" s="42"/>
      <c r="M153" s="211" t="s">
        <v>1</v>
      </c>
      <c r="N153" s="212" t="s">
        <v>40</v>
      </c>
      <c r="O153" s="78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6" t="s">
        <v>142</v>
      </c>
      <c r="AT153" s="16" t="s">
        <v>125</v>
      </c>
      <c r="AU153" s="16" t="s">
        <v>79</v>
      </c>
      <c r="AY153" s="16" t="s">
        <v>122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77</v>
      </c>
      <c r="BK153" s="215">
        <f>ROUND(I153*H153,2)</f>
        <v>0</v>
      </c>
      <c r="BL153" s="16" t="s">
        <v>142</v>
      </c>
      <c r="BM153" s="16" t="s">
        <v>283</v>
      </c>
    </row>
    <row r="154" s="1" customFormat="1">
      <c r="B154" s="37"/>
      <c r="C154" s="38"/>
      <c r="D154" s="216" t="s">
        <v>132</v>
      </c>
      <c r="E154" s="38"/>
      <c r="F154" s="217" t="s">
        <v>284</v>
      </c>
      <c r="G154" s="38"/>
      <c r="H154" s="38"/>
      <c r="I154" s="130"/>
      <c r="J154" s="38"/>
      <c r="K154" s="38"/>
      <c r="L154" s="42"/>
      <c r="M154" s="218"/>
      <c r="N154" s="78"/>
      <c r="O154" s="78"/>
      <c r="P154" s="78"/>
      <c r="Q154" s="78"/>
      <c r="R154" s="78"/>
      <c r="S154" s="78"/>
      <c r="T154" s="79"/>
      <c r="AT154" s="16" t="s">
        <v>132</v>
      </c>
      <c r="AU154" s="16" t="s">
        <v>79</v>
      </c>
    </row>
    <row r="155" s="12" customFormat="1">
      <c r="B155" s="232"/>
      <c r="C155" s="233"/>
      <c r="D155" s="216" t="s">
        <v>192</v>
      </c>
      <c r="E155" s="234" t="s">
        <v>1</v>
      </c>
      <c r="F155" s="235" t="s">
        <v>285</v>
      </c>
      <c r="G155" s="233"/>
      <c r="H155" s="236">
        <v>3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192</v>
      </c>
      <c r="AU155" s="242" t="s">
        <v>79</v>
      </c>
      <c r="AV155" s="12" t="s">
        <v>79</v>
      </c>
      <c r="AW155" s="12" t="s">
        <v>31</v>
      </c>
      <c r="AX155" s="12" t="s">
        <v>77</v>
      </c>
      <c r="AY155" s="242" t="s">
        <v>122</v>
      </c>
    </row>
    <row r="156" s="1" customFormat="1" ht="16.5" customHeight="1">
      <c r="B156" s="37"/>
      <c r="C156" s="204" t="s">
        <v>8</v>
      </c>
      <c r="D156" s="204" t="s">
        <v>125</v>
      </c>
      <c r="E156" s="205" t="s">
        <v>286</v>
      </c>
      <c r="F156" s="206" t="s">
        <v>287</v>
      </c>
      <c r="G156" s="207" t="s">
        <v>272</v>
      </c>
      <c r="H156" s="208">
        <v>155.09299999999999</v>
      </c>
      <c r="I156" s="209"/>
      <c r="J156" s="210">
        <f>ROUND(I156*H156,2)</f>
        <v>0</v>
      </c>
      <c r="K156" s="206" t="s">
        <v>129</v>
      </c>
      <c r="L156" s="42"/>
      <c r="M156" s="211" t="s">
        <v>1</v>
      </c>
      <c r="N156" s="212" t="s">
        <v>40</v>
      </c>
      <c r="O156" s="78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16" t="s">
        <v>142</v>
      </c>
      <c r="AT156" s="16" t="s">
        <v>125</v>
      </c>
      <c r="AU156" s="16" t="s">
        <v>79</v>
      </c>
      <c r="AY156" s="16" t="s">
        <v>122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77</v>
      </c>
      <c r="BK156" s="215">
        <f>ROUND(I156*H156,2)</f>
        <v>0</v>
      </c>
      <c r="BL156" s="16" t="s">
        <v>142</v>
      </c>
      <c r="BM156" s="16" t="s">
        <v>288</v>
      </c>
    </row>
    <row r="157" s="1" customFormat="1">
      <c r="B157" s="37"/>
      <c r="C157" s="38"/>
      <c r="D157" s="216" t="s">
        <v>132</v>
      </c>
      <c r="E157" s="38"/>
      <c r="F157" s="217" t="s">
        <v>289</v>
      </c>
      <c r="G157" s="38"/>
      <c r="H157" s="38"/>
      <c r="I157" s="130"/>
      <c r="J157" s="38"/>
      <c r="K157" s="38"/>
      <c r="L157" s="42"/>
      <c r="M157" s="218"/>
      <c r="N157" s="78"/>
      <c r="O157" s="78"/>
      <c r="P157" s="78"/>
      <c r="Q157" s="78"/>
      <c r="R157" s="78"/>
      <c r="S157" s="78"/>
      <c r="T157" s="79"/>
      <c r="AT157" s="16" t="s">
        <v>132</v>
      </c>
      <c r="AU157" s="16" t="s">
        <v>79</v>
      </c>
    </row>
    <row r="158" s="11" customFormat="1">
      <c r="B158" s="222"/>
      <c r="C158" s="223"/>
      <c r="D158" s="216" t="s">
        <v>192</v>
      </c>
      <c r="E158" s="224" t="s">
        <v>1</v>
      </c>
      <c r="F158" s="225" t="s">
        <v>290</v>
      </c>
      <c r="G158" s="223"/>
      <c r="H158" s="224" t="s">
        <v>1</v>
      </c>
      <c r="I158" s="226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192</v>
      </c>
      <c r="AU158" s="231" t="s">
        <v>79</v>
      </c>
      <c r="AV158" s="11" t="s">
        <v>77</v>
      </c>
      <c r="AW158" s="11" t="s">
        <v>31</v>
      </c>
      <c r="AX158" s="11" t="s">
        <v>69</v>
      </c>
      <c r="AY158" s="231" t="s">
        <v>122</v>
      </c>
    </row>
    <row r="159" s="12" customFormat="1">
      <c r="B159" s="232"/>
      <c r="C159" s="233"/>
      <c r="D159" s="216" t="s">
        <v>192</v>
      </c>
      <c r="E159" s="234" t="s">
        <v>1</v>
      </c>
      <c r="F159" s="235" t="s">
        <v>291</v>
      </c>
      <c r="G159" s="233"/>
      <c r="H159" s="236">
        <v>192.59999999999999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192</v>
      </c>
      <c r="AU159" s="242" t="s">
        <v>79</v>
      </c>
      <c r="AV159" s="12" t="s">
        <v>79</v>
      </c>
      <c r="AW159" s="12" t="s">
        <v>31</v>
      </c>
      <c r="AX159" s="12" t="s">
        <v>69</v>
      </c>
      <c r="AY159" s="242" t="s">
        <v>122</v>
      </c>
    </row>
    <row r="160" s="12" customFormat="1">
      <c r="B160" s="232"/>
      <c r="C160" s="233"/>
      <c r="D160" s="216" t="s">
        <v>192</v>
      </c>
      <c r="E160" s="234" t="s">
        <v>1</v>
      </c>
      <c r="F160" s="235" t="s">
        <v>292</v>
      </c>
      <c r="G160" s="233"/>
      <c r="H160" s="236">
        <v>635.95000000000005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192</v>
      </c>
      <c r="AU160" s="242" t="s">
        <v>79</v>
      </c>
      <c r="AV160" s="12" t="s">
        <v>79</v>
      </c>
      <c r="AW160" s="12" t="s">
        <v>31</v>
      </c>
      <c r="AX160" s="12" t="s">
        <v>69</v>
      </c>
      <c r="AY160" s="242" t="s">
        <v>122</v>
      </c>
    </row>
    <row r="161" s="12" customFormat="1">
      <c r="B161" s="232"/>
      <c r="C161" s="233"/>
      <c r="D161" s="216" t="s">
        <v>192</v>
      </c>
      <c r="E161" s="234" t="s">
        <v>1</v>
      </c>
      <c r="F161" s="235" t="s">
        <v>293</v>
      </c>
      <c r="G161" s="233"/>
      <c r="H161" s="236">
        <v>205.40000000000001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192</v>
      </c>
      <c r="AU161" s="242" t="s">
        <v>79</v>
      </c>
      <c r="AV161" s="12" t="s">
        <v>79</v>
      </c>
      <c r="AW161" s="12" t="s">
        <v>31</v>
      </c>
      <c r="AX161" s="12" t="s">
        <v>69</v>
      </c>
      <c r="AY161" s="242" t="s">
        <v>122</v>
      </c>
    </row>
    <row r="162" s="14" customFormat="1">
      <c r="B162" s="254"/>
      <c r="C162" s="255"/>
      <c r="D162" s="216" t="s">
        <v>192</v>
      </c>
      <c r="E162" s="256" t="s">
        <v>1</v>
      </c>
      <c r="F162" s="257" t="s">
        <v>294</v>
      </c>
      <c r="G162" s="255"/>
      <c r="H162" s="258">
        <v>1033.9500000000001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AT162" s="264" t="s">
        <v>192</v>
      </c>
      <c r="AU162" s="264" t="s">
        <v>79</v>
      </c>
      <c r="AV162" s="14" t="s">
        <v>137</v>
      </c>
      <c r="AW162" s="14" t="s">
        <v>31</v>
      </c>
      <c r="AX162" s="14" t="s">
        <v>69</v>
      </c>
      <c r="AY162" s="264" t="s">
        <v>122</v>
      </c>
    </row>
    <row r="163" s="12" customFormat="1">
      <c r="B163" s="232"/>
      <c r="C163" s="233"/>
      <c r="D163" s="216" t="s">
        <v>192</v>
      </c>
      <c r="E163" s="234" t="s">
        <v>1</v>
      </c>
      <c r="F163" s="235" t="s">
        <v>295</v>
      </c>
      <c r="G163" s="233"/>
      <c r="H163" s="236">
        <v>155.09299999999999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192</v>
      </c>
      <c r="AU163" s="242" t="s">
        <v>79</v>
      </c>
      <c r="AV163" s="12" t="s">
        <v>79</v>
      </c>
      <c r="AW163" s="12" t="s">
        <v>31</v>
      </c>
      <c r="AX163" s="12" t="s">
        <v>77</v>
      </c>
      <c r="AY163" s="242" t="s">
        <v>122</v>
      </c>
    </row>
    <row r="164" s="1" customFormat="1" ht="16.5" customHeight="1">
      <c r="B164" s="37"/>
      <c r="C164" s="204" t="s">
        <v>296</v>
      </c>
      <c r="D164" s="204" t="s">
        <v>125</v>
      </c>
      <c r="E164" s="205" t="s">
        <v>297</v>
      </c>
      <c r="F164" s="206" t="s">
        <v>298</v>
      </c>
      <c r="G164" s="207" t="s">
        <v>272</v>
      </c>
      <c r="H164" s="208">
        <v>155.09</v>
      </c>
      <c r="I164" s="209"/>
      <c r="J164" s="210">
        <f>ROUND(I164*H164,2)</f>
        <v>0</v>
      </c>
      <c r="K164" s="206" t="s">
        <v>129</v>
      </c>
      <c r="L164" s="42"/>
      <c r="M164" s="211" t="s">
        <v>1</v>
      </c>
      <c r="N164" s="212" t="s">
        <v>40</v>
      </c>
      <c r="O164" s="78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16" t="s">
        <v>142</v>
      </c>
      <c r="AT164" s="16" t="s">
        <v>125</v>
      </c>
      <c r="AU164" s="16" t="s">
        <v>79</v>
      </c>
      <c r="AY164" s="16" t="s">
        <v>122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77</v>
      </c>
      <c r="BK164" s="215">
        <f>ROUND(I164*H164,2)</f>
        <v>0</v>
      </c>
      <c r="BL164" s="16" t="s">
        <v>142</v>
      </c>
      <c r="BM164" s="16" t="s">
        <v>299</v>
      </c>
    </row>
    <row r="165" s="1" customFormat="1">
      <c r="B165" s="37"/>
      <c r="C165" s="38"/>
      <c r="D165" s="216" t="s">
        <v>132</v>
      </c>
      <c r="E165" s="38"/>
      <c r="F165" s="217" t="s">
        <v>300</v>
      </c>
      <c r="G165" s="38"/>
      <c r="H165" s="38"/>
      <c r="I165" s="130"/>
      <c r="J165" s="38"/>
      <c r="K165" s="38"/>
      <c r="L165" s="42"/>
      <c r="M165" s="218"/>
      <c r="N165" s="78"/>
      <c r="O165" s="78"/>
      <c r="P165" s="78"/>
      <c r="Q165" s="78"/>
      <c r="R165" s="78"/>
      <c r="S165" s="78"/>
      <c r="T165" s="79"/>
      <c r="AT165" s="16" t="s">
        <v>132</v>
      </c>
      <c r="AU165" s="16" t="s">
        <v>79</v>
      </c>
    </row>
    <row r="166" s="1" customFormat="1" ht="16.5" customHeight="1">
      <c r="B166" s="37"/>
      <c r="C166" s="204" t="s">
        <v>301</v>
      </c>
      <c r="D166" s="204" t="s">
        <v>125</v>
      </c>
      <c r="E166" s="205" t="s">
        <v>302</v>
      </c>
      <c r="F166" s="206" t="s">
        <v>303</v>
      </c>
      <c r="G166" s="207" t="s">
        <v>272</v>
      </c>
      <c r="H166" s="208">
        <v>109.25700000000001</v>
      </c>
      <c r="I166" s="209"/>
      <c r="J166" s="210">
        <f>ROUND(I166*H166,2)</f>
        <v>0</v>
      </c>
      <c r="K166" s="206" t="s">
        <v>129</v>
      </c>
      <c r="L166" s="42"/>
      <c r="M166" s="211" t="s">
        <v>1</v>
      </c>
      <c r="N166" s="212" t="s">
        <v>40</v>
      </c>
      <c r="O166" s="78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AR166" s="16" t="s">
        <v>142</v>
      </c>
      <c r="AT166" s="16" t="s">
        <v>125</v>
      </c>
      <c r="AU166" s="16" t="s">
        <v>79</v>
      </c>
      <c r="AY166" s="16" t="s">
        <v>122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77</v>
      </c>
      <c r="BK166" s="215">
        <f>ROUND(I166*H166,2)</f>
        <v>0</v>
      </c>
      <c r="BL166" s="16" t="s">
        <v>142</v>
      </c>
      <c r="BM166" s="16" t="s">
        <v>304</v>
      </c>
    </row>
    <row r="167" s="1" customFormat="1">
      <c r="B167" s="37"/>
      <c r="C167" s="38"/>
      <c r="D167" s="216" t="s">
        <v>132</v>
      </c>
      <c r="E167" s="38"/>
      <c r="F167" s="217" t="s">
        <v>305</v>
      </c>
      <c r="G167" s="38"/>
      <c r="H167" s="38"/>
      <c r="I167" s="130"/>
      <c r="J167" s="38"/>
      <c r="K167" s="38"/>
      <c r="L167" s="42"/>
      <c r="M167" s="218"/>
      <c r="N167" s="78"/>
      <c r="O167" s="78"/>
      <c r="P167" s="78"/>
      <c r="Q167" s="78"/>
      <c r="R167" s="78"/>
      <c r="S167" s="78"/>
      <c r="T167" s="79"/>
      <c r="AT167" s="16" t="s">
        <v>132</v>
      </c>
      <c r="AU167" s="16" t="s">
        <v>79</v>
      </c>
    </row>
    <row r="168" s="11" customFormat="1">
      <c r="B168" s="222"/>
      <c r="C168" s="223"/>
      <c r="D168" s="216" t="s">
        <v>192</v>
      </c>
      <c r="E168" s="224" t="s">
        <v>1</v>
      </c>
      <c r="F168" s="225" t="s">
        <v>306</v>
      </c>
      <c r="G168" s="223"/>
      <c r="H168" s="224" t="s">
        <v>1</v>
      </c>
      <c r="I168" s="226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AT168" s="231" t="s">
        <v>192</v>
      </c>
      <c r="AU168" s="231" t="s">
        <v>79</v>
      </c>
      <c r="AV168" s="11" t="s">
        <v>77</v>
      </c>
      <c r="AW168" s="11" t="s">
        <v>31</v>
      </c>
      <c r="AX168" s="11" t="s">
        <v>69</v>
      </c>
      <c r="AY168" s="231" t="s">
        <v>122</v>
      </c>
    </row>
    <row r="169" s="12" customFormat="1">
      <c r="B169" s="232"/>
      <c r="C169" s="233"/>
      <c r="D169" s="216" t="s">
        <v>192</v>
      </c>
      <c r="E169" s="234" t="s">
        <v>1</v>
      </c>
      <c r="F169" s="235" t="s">
        <v>307</v>
      </c>
      <c r="G169" s="233"/>
      <c r="H169" s="236">
        <v>74.129999999999995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192</v>
      </c>
      <c r="AU169" s="242" t="s">
        <v>79</v>
      </c>
      <c r="AV169" s="12" t="s">
        <v>79</v>
      </c>
      <c r="AW169" s="12" t="s">
        <v>31</v>
      </c>
      <c r="AX169" s="12" t="s">
        <v>69</v>
      </c>
      <c r="AY169" s="242" t="s">
        <v>122</v>
      </c>
    </row>
    <row r="170" s="12" customFormat="1">
      <c r="B170" s="232"/>
      <c r="C170" s="233"/>
      <c r="D170" s="216" t="s">
        <v>192</v>
      </c>
      <c r="E170" s="234" t="s">
        <v>1</v>
      </c>
      <c r="F170" s="235" t="s">
        <v>308</v>
      </c>
      <c r="G170" s="233"/>
      <c r="H170" s="236">
        <v>19.260000000000002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192</v>
      </c>
      <c r="AU170" s="242" t="s">
        <v>79</v>
      </c>
      <c r="AV170" s="12" t="s">
        <v>79</v>
      </c>
      <c r="AW170" s="12" t="s">
        <v>31</v>
      </c>
      <c r="AX170" s="12" t="s">
        <v>69</v>
      </c>
      <c r="AY170" s="242" t="s">
        <v>122</v>
      </c>
    </row>
    <row r="171" s="12" customFormat="1">
      <c r="B171" s="232"/>
      <c r="C171" s="233"/>
      <c r="D171" s="216" t="s">
        <v>192</v>
      </c>
      <c r="E171" s="234" t="s">
        <v>1</v>
      </c>
      <c r="F171" s="235" t="s">
        <v>309</v>
      </c>
      <c r="G171" s="233"/>
      <c r="H171" s="236">
        <v>15.867000000000001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192</v>
      </c>
      <c r="AU171" s="242" t="s">
        <v>79</v>
      </c>
      <c r="AV171" s="12" t="s">
        <v>79</v>
      </c>
      <c r="AW171" s="12" t="s">
        <v>31</v>
      </c>
      <c r="AX171" s="12" t="s">
        <v>69</v>
      </c>
      <c r="AY171" s="242" t="s">
        <v>122</v>
      </c>
    </row>
    <row r="172" s="13" customFormat="1">
      <c r="B172" s="243"/>
      <c r="C172" s="244"/>
      <c r="D172" s="216" t="s">
        <v>192</v>
      </c>
      <c r="E172" s="245" t="s">
        <v>1</v>
      </c>
      <c r="F172" s="246" t="s">
        <v>202</v>
      </c>
      <c r="G172" s="244"/>
      <c r="H172" s="247">
        <v>109.25700000000001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AT172" s="253" t="s">
        <v>192</v>
      </c>
      <c r="AU172" s="253" t="s">
        <v>79</v>
      </c>
      <c r="AV172" s="13" t="s">
        <v>142</v>
      </c>
      <c r="AW172" s="13" t="s">
        <v>31</v>
      </c>
      <c r="AX172" s="13" t="s">
        <v>77</v>
      </c>
      <c r="AY172" s="253" t="s">
        <v>122</v>
      </c>
    </row>
    <row r="173" s="1" customFormat="1" ht="16.5" customHeight="1">
      <c r="B173" s="37"/>
      <c r="C173" s="204" t="s">
        <v>310</v>
      </c>
      <c r="D173" s="204" t="s">
        <v>125</v>
      </c>
      <c r="E173" s="205" t="s">
        <v>311</v>
      </c>
      <c r="F173" s="206" t="s">
        <v>312</v>
      </c>
      <c r="G173" s="207" t="s">
        <v>272</v>
      </c>
      <c r="H173" s="208">
        <v>109.26000000000001</v>
      </c>
      <c r="I173" s="209"/>
      <c r="J173" s="210">
        <f>ROUND(I173*H173,2)</f>
        <v>0</v>
      </c>
      <c r="K173" s="206" t="s">
        <v>129</v>
      </c>
      <c r="L173" s="42"/>
      <c r="M173" s="211" t="s">
        <v>1</v>
      </c>
      <c r="N173" s="212" t="s">
        <v>40</v>
      </c>
      <c r="O173" s="78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AR173" s="16" t="s">
        <v>142</v>
      </c>
      <c r="AT173" s="16" t="s">
        <v>125</v>
      </c>
      <c r="AU173" s="16" t="s">
        <v>79</v>
      </c>
      <c r="AY173" s="16" t="s">
        <v>122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77</v>
      </c>
      <c r="BK173" s="215">
        <f>ROUND(I173*H173,2)</f>
        <v>0</v>
      </c>
      <c r="BL173" s="16" t="s">
        <v>142</v>
      </c>
      <c r="BM173" s="16" t="s">
        <v>313</v>
      </c>
    </row>
    <row r="174" s="1" customFormat="1">
      <c r="B174" s="37"/>
      <c r="C174" s="38"/>
      <c r="D174" s="216" t="s">
        <v>132</v>
      </c>
      <c r="E174" s="38"/>
      <c r="F174" s="217" t="s">
        <v>314</v>
      </c>
      <c r="G174" s="38"/>
      <c r="H174" s="38"/>
      <c r="I174" s="130"/>
      <c r="J174" s="38"/>
      <c r="K174" s="38"/>
      <c r="L174" s="42"/>
      <c r="M174" s="218"/>
      <c r="N174" s="78"/>
      <c r="O174" s="78"/>
      <c r="P174" s="78"/>
      <c r="Q174" s="78"/>
      <c r="R174" s="78"/>
      <c r="S174" s="78"/>
      <c r="T174" s="79"/>
      <c r="AT174" s="16" t="s">
        <v>132</v>
      </c>
      <c r="AU174" s="16" t="s">
        <v>79</v>
      </c>
    </row>
    <row r="175" s="1" customFormat="1" ht="16.5" customHeight="1">
      <c r="B175" s="37"/>
      <c r="C175" s="204" t="s">
        <v>315</v>
      </c>
      <c r="D175" s="204" t="s">
        <v>125</v>
      </c>
      <c r="E175" s="205" t="s">
        <v>316</v>
      </c>
      <c r="F175" s="206" t="s">
        <v>317</v>
      </c>
      <c r="G175" s="207" t="s">
        <v>272</v>
      </c>
      <c r="H175" s="208">
        <v>2</v>
      </c>
      <c r="I175" s="209"/>
      <c r="J175" s="210">
        <f>ROUND(I175*H175,2)</f>
        <v>0</v>
      </c>
      <c r="K175" s="206" t="s">
        <v>129</v>
      </c>
      <c r="L175" s="42"/>
      <c r="M175" s="211" t="s">
        <v>1</v>
      </c>
      <c r="N175" s="212" t="s">
        <v>40</v>
      </c>
      <c r="O175" s="78"/>
      <c r="P175" s="213">
        <f>O175*H175</f>
        <v>0</v>
      </c>
      <c r="Q175" s="213">
        <v>0</v>
      </c>
      <c r="R175" s="213">
        <f>Q175*H175</f>
        <v>0</v>
      </c>
      <c r="S175" s="213">
        <v>0</v>
      </c>
      <c r="T175" s="214">
        <f>S175*H175</f>
        <v>0</v>
      </c>
      <c r="AR175" s="16" t="s">
        <v>142</v>
      </c>
      <c r="AT175" s="16" t="s">
        <v>125</v>
      </c>
      <c r="AU175" s="16" t="s">
        <v>79</v>
      </c>
      <c r="AY175" s="16" t="s">
        <v>122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77</v>
      </c>
      <c r="BK175" s="215">
        <f>ROUND(I175*H175,2)</f>
        <v>0</v>
      </c>
      <c r="BL175" s="16" t="s">
        <v>142</v>
      </c>
      <c r="BM175" s="16" t="s">
        <v>318</v>
      </c>
    </row>
    <row r="176" s="1" customFormat="1">
      <c r="B176" s="37"/>
      <c r="C176" s="38"/>
      <c r="D176" s="216" t="s">
        <v>132</v>
      </c>
      <c r="E176" s="38"/>
      <c r="F176" s="217" t="s">
        <v>319</v>
      </c>
      <c r="G176" s="38"/>
      <c r="H176" s="38"/>
      <c r="I176" s="130"/>
      <c r="J176" s="38"/>
      <c r="K176" s="38"/>
      <c r="L176" s="42"/>
      <c r="M176" s="218"/>
      <c r="N176" s="78"/>
      <c r="O176" s="78"/>
      <c r="P176" s="78"/>
      <c r="Q176" s="78"/>
      <c r="R176" s="78"/>
      <c r="S176" s="78"/>
      <c r="T176" s="79"/>
      <c r="AT176" s="16" t="s">
        <v>132</v>
      </c>
      <c r="AU176" s="16" t="s">
        <v>79</v>
      </c>
    </row>
    <row r="177" s="12" customFormat="1">
      <c r="B177" s="232"/>
      <c r="C177" s="233"/>
      <c r="D177" s="216" t="s">
        <v>192</v>
      </c>
      <c r="E177" s="234" t="s">
        <v>1</v>
      </c>
      <c r="F177" s="235" t="s">
        <v>320</v>
      </c>
      <c r="G177" s="233"/>
      <c r="H177" s="236">
        <v>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192</v>
      </c>
      <c r="AU177" s="242" t="s">
        <v>79</v>
      </c>
      <c r="AV177" s="12" t="s">
        <v>79</v>
      </c>
      <c r="AW177" s="12" t="s">
        <v>31</v>
      </c>
      <c r="AX177" s="12" t="s">
        <v>77</v>
      </c>
      <c r="AY177" s="242" t="s">
        <v>122</v>
      </c>
    </row>
    <row r="178" s="1" customFormat="1" ht="16.5" customHeight="1">
      <c r="B178" s="37"/>
      <c r="C178" s="204" t="s">
        <v>321</v>
      </c>
      <c r="D178" s="204" t="s">
        <v>125</v>
      </c>
      <c r="E178" s="205" t="s">
        <v>322</v>
      </c>
      <c r="F178" s="206" t="s">
        <v>323</v>
      </c>
      <c r="G178" s="207" t="s">
        <v>272</v>
      </c>
      <c r="H178" s="208">
        <v>2</v>
      </c>
      <c r="I178" s="209"/>
      <c r="J178" s="210">
        <f>ROUND(I178*H178,2)</f>
        <v>0</v>
      </c>
      <c r="K178" s="206" t="s">
        <v>129</v>
      </c>
      <c r="L178" s="42"/>
      <c r="M178" s="211" t="s">
        <v>1</v>
      </c>
      <c r="N178" s="212" t="s">
        <v>40</v>
      </c>
      <c r="O178" s="78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16" t="s">
        <v>142</v>
      </c>
      <c r="AT178" s="16" t="s">
        <v>125</v>
      </c>
      <c r="AU178" s="16" t="s">
        <v>79</v>
      </c>
      <c r="AY178" s="16" t="s">
        <v>122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77</v>
      </c>
      <c r="BK178" s="215">
        <f>ROUND(I178*H178,2)</f>
        <v>0</v>
      </c>
      <c r="BL178" s="16" t="s">
        <v>142</v>
      </c>
      <c r="BM178" s="16" t="s">
        <v>324</v>
      </c>
    </row>
    <row r="179" s="1" customFormat="1">
      <c r="B179" s="37"/>
      <c r="C179" s="38"/>
      <c r="D179" s="216" t="s">
        <v>132</v>
      </c>
      <c r="E179" s="38"/>
      <c r="F179" s="217" t="s">
        <v>325</v>
      </c>
      <c r="G179" s="38"/>
      <c r="H179" s="38"/>
      <c r="I179" s="130"/>
      <c r="J179" s="38"/>
      <c r="K179" s="38"/>
      <c r="L179" s="42"/>
      <c r="M179" s="218"/>
      <c r="N179" s="78"/>
      <c r="O179" s="78"/>
      <c r="P179" s="78"/>
      <c r="Q179" s="78"/>
      <c r="R179" s="78"/>
      <c r="S179" s="78"/>
      <c r="T179" s="79"/>
      <c r="AT179" s="16" t="s">
        <v>132</v>
      </c>
      <c r="AU179" s="16" t="s">
        <v>79</v>
      </c>
    </row>
    <row r="180" s="1" customFormat="1" ht="16.5" customHeight="1">
      <c r="B180" s="37"/>
      <c r="C180" s="204" t="s">
        <v>7</v>
      </c>
      <c r="D180" s="204" t="s">
        <v>125</v>
      </c>
      <c r="E180" s="205" t="s">
        <v>326</v>
      </c>
      <c r="F180" s="206" t="s">
        <v>327</v>
      </c>
      <c r="G180" s="207" t="s">
        <v>272</v>
      </c>
      <c r="H180" s="208">
        <v>5.4000000000000004</v>
      </c>
      <c r="I180" s="209"/>
      <c r="J180" s="210">
        <f>ROUND(I180*H180,2)</f>
        <v>0</v>
      </c>
      <c r="K180" s="206" t="s">
        <v>129</v>
      </c>
      <c r="L180" s="42"/>
      <c r="M180" s="211" t="s">
        <v>1</v>
      </c>
      <c r="N180" s="212" t="s">
        <v>40</v>
      </c>
      <c r="O180" s="78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16" t="s">
        <v>142</v>
      </c>
      <c r="AT180" s="16" t="s">
        <v>125</v>
      </c>
      <c r="AU180" s="16" t="s">
        <v>79</v>
      </c>
      <c r="AY180" s="16" t="s">
        <v>122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77</v>
      </c>
      <c r="BK180" s="215">
        <f>ROUND(I180*H180,2)</f>
        <v>0</v>
      </c>
      <c r="BL180" s="16" t="s">
        <v>142</v>
      </c>
      <c r="BM180" s="16" t="s">
        <v>328</v>
      </c>
    </row>
    <row r="181" s="1" customFormat="1">
      <c r="B181" s="37"/>
      <c r="C181" s="38"/>
      <c r="D181" s="216" t="s">
        <v>132</v>
      </c>
      <c r="E181" s="38"/>
      <c r="F181" s="217" t="s">
        <v>329</v>
      </c>
      <c r="G181" s="38"/>
      <c r="H181" s="38"/>
      <c r="I181" s="130"/>
      <c r="J181" s="38"/>
      <c r="K181" s="38"/>
      <c r="L181" s="42"/>
      <c r="M181" s="218"/>
      <c r="N181" s="78"/>
      <c r="O181" s="78"/>
      <c r="P181" s="78"/>
      <c r="Q181" s="78"/>
      <c r="R181" s="78"/>
      <c r="S181" s="78"/>
      <c r="T181" s="79"/>
      <c r="AT181" s="16" t="s">
        <v>132</v>
      </c>
      <c r="AU181" s="16" t="s">
        <v>79</v>
      </c>
    </row>
    <row r="182" s="12" customFormat="1">
      <c r="B182" s="232"/>
      <c r="C182" s="233"/>
      <c r="D182" s="216" t="s">
        <v>192</v>
      </c>
      <c r="E182" s="234" t="s">
        <v>1</v>
      </c>
      <c r="F182" s="235" t="s">
        <v>330</v>
      </c>
      <c r="G182" s="233"/>
      <c r="H182" s="236">
        <v>5.4000000000000004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192</v>
      </c>
      <c r="AU182" s="242" t="s">
        <v>79</v>
      </c>
      <c r="AV182" s="12" t="s">
        <v>79</v>
      </c>
      <c r="AW182" s="12" t="s">
        <v>31</v>
      </c>
      <c r="AX182" s="12" t="s">
        <v>77</v>
      </c>
      <c r="AY182" s="242" t="s">
        <v>122</v>
      </c>
    </row>
    <row r="183" s="1" customFormat="1" ht="16.5" customHeight="1">
      <c r="B183" s="37"/>
      <c r="C183" s="204" t="s">
        <v>331</v>
      </c>
      <c r="D183" s="204" t="s">
        <v>125</v>
      </c>
      <c r="E183" s="205" t="s">
        <v>332</v>
      </c>
      <c r="F183" s="206" t="s">
        <v>333</v>
      </c>
      <c r="G183" s="207" t="s">
        <v>272</v>
      </c>
      <c r="H183" s="208">
        <v>5.4000000000000004</v>
      </c>
      <c r="I183" s="209"/>
      <c r="J183" s="210">
        <f>ROUND(I183*H183,2)</f>
        <v>0</v>
      </c>
      <c r="K183" s="206" t="s">
        <v>129</v>
      </c>
      <c r="L183" s="42"/>
      <c r="M183" s="211" t="s">
        <v>1</v>
      </c>
      <c r="N183" s="212" t="s">
        <v>40</v>
      </c>
      <c r="O183" s="78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16" t="s">
        <v>142</v>
      </c>
      <c r="AT183" s="16" t="s">
        <v>125</v>
      </c>
      <c r="AU183" s="16" t="s">
        <v>79</v>
      </c>
      <c r="AY183" s="16" t="s">
        <v>122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77</v>
      </c>
      <c r="BK183" s="215">
        <f>ROUND(I183*H183,2)</f>
        <v>0</v>
      </c>
      <c r="BL183" s="16" t="s">
        <v>142</v>
      </c>
      <c r="BM183" s="16" t="s">
        <v>334</v>
      </c>
    </row>
    <row r="184" s="1" customFormat="1">
      <c r="B184" s="37"/>
      <c r="C184" s="38"/>
      <c r="D184" s="216" t="s">
        <v>132</v>
      </c>
      <c r="E184" s="38"/>
      <c r="F184" s="217" t="s">
        <v>335</v>
      </c>
      <c r="G184" s="38"/>
      <c r="H184" s="38"/>
      <c r="I184" s="130"/>
      <c r="J184" s="38"/>
      <c r="K184" s="38"/>
      <c r="L184" s="42"/>
      <c r="M184" s="218"/>
      <c r="N184" s="78"/>
      <c r="O184" s="78"/>
      <c r="P184" s="78"/>
      <c r="Q184" s="78"/>
      <c r="R184" s="78"/>
      <c r="S184" s="78"/>
      <c r="T184" s="79"/>
      <c r="AT184" s="16" t="s">
        <v>132</v>
      </c>
      <c r="AU184" s="16" t="s">
        <v>79</v>
      </c>
    </row>
    <row r="185" s="1" customFormat="1" ht="16.5" customHeight="1">
      <c r="B185" s="37"/>
      <c r="C185" s="204" t="s">
        <v>336</v>
      </c>
      <c r="D185" s="204" t="s">
        <v>125</v>
      </c>
      <c r="E185" s="205" t="s">
        <v>337</v>
      </c>
      <c r="F185" s="206" t="s">
        <v>338</v>
      </c>
      <c r="G185" s="207" t="s">
        <v>272</v>
      </c>
      <c r="H185" s="208">
        <v>116.66</v>
      </c>
      <c r="I185" s="209"/>
      <c r="J185" s="210">
        <f>ROUND(I185*H185,2)</f>
        <v>0</v>
      </c>
      <c r="K185" s="206" t="s">
        <v>129</v>
      </c>
      <c r="L185" s="42"/>
      <c r="M185" s="211" t="s">
        <v>1</v>
      </c>
      <c r="N185" s="212" t="s">
        <v>40</v>
      </c>
      <c r="O185" s="78"/>
      <c r="P185" s="213">
        <f>O185*H185</f>
        <v>0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AR185" s="16" t="s">
        <v>142</v>
      </c>
      <c r="AT185" s="16" t="s">
        <v>125</v>
      </c>
      <c r="AU185" s="16" t="s">
        <v>79</v>
      </c>
      <c r="AY185" s="16" t="s">
        <v>122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16" t="s">
        <v>77</v>
      </c>
      <c r="BK185" s="215">
        <f>ROUND(I185*H185,2)</f>
        <v>0</v>
      </c>
      <c r="BL185" s="16" t="s">
        <v>142</v>
      </c>
      <c r="BM185" s="16" t="s">
        <v>339</v>
      </c>
    </row>
    <row r="186" s="1" customFormat="1">
      <c r="B186" s="37"/>
      <c r="C186" s="38"/>
      <c r="D186" s="216" t="s">
        <v>132</v>
      </c>
      <c r="E186" s="38"/>
      <c r="F186" s="217" t="s">
        <v>340</v>
      </c>
      <c r="G186" s="38"/>
      <c r="H186" s="38"/>
      <c r="I186" s="130"/>
      <c r="J186" s="38"/>
      <c r="K186" s="38"/>
      <c r="L186" s="42"/>
      <c r="M186" s="218"/>
      <c r="N186" s="78"/>
      <c r="O186" s="78"/>
      <c r="P186" s="78"/>
      <c r="Q186" s="78"/>
      <c r="R186" s="78"/>
      <c r="S186" s="78"/>
      <c r="T186" s="79"/>
      <c r="AT186" s="16" t="s">
        <v>132</v>
      </c>
      <c r="AU186" s="16" t="s">
        <v>79</v>
      </c>
    </row>
    <row r="187" s="12" customFormat="1">
      <c r="B187" s="232"/>
      <c r="C187" s="233"/>
      <c r="D187" s="216" t="s">
        <v>192</v>
      </c>
      <c r="E187" s="234" t="s">
        <v>1</v>
      </c>
      <c r="F187" s="235" t="s">
        <v>341</v>
      </c>
      <c r="G187" s="233"/>
      <c r="H187" s="236">
        <v>111.26000000000001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192</v>
      </c>
      <c r="AU187" s="242" t="s">
        <v>79</v>
      </c>
      <c r="AV187" s="12" t="s">
        <v>79</v>
      </c>
      <c r="AW187" s="12" t="s">
        <v>31</v>
      </c>
      <c r="AX187" s="12" t="s">
        <v>69</v>
      </c>
      <c r="AY187" s="242" t="s">
        <v>122</v>
      </c>
    </row>
    <row r="188" s="12" customFormat="1">
      <c r="B188" s="232"/>
      <c r="C188" s="233"/>
      <c r="D188" s="216" t="s">
        <v>192</v>
      </c>
      <c r="E188" s="234" t="s">
        <v>1</v>
      </c>
      <c r="F188" s="235" t="s">
        <v>342</v>
      </c>
      <c r="G188" s="233"/>
      <c r="H188" s="236">
        <v>5.4000000000000004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AT188" s="242" t="s">
        <v>192</v>
      </c>
      <c r="AU188" s="242" t="s">
        <v>79</v>
      </c>
      <c r="AV188" s="12" t="s">
        <v>79</v>
      </c>
      <c r="AW188" s="12" t="s">
        <v>31</v>
      </c>
      <c r="AX188" s="12" t="s">
        <v>69</v>
      </c>
      <c r="AY188" s="242" t="s">
        <v>122</v>
      </c>
    </row>
    <row r="189" s="13" customFormat="1">
      <c r="B189" s="243"/>
      <c r="C189" s="244"/>
      <c r="D189" s="216" t="s">
        <v>192</v>
      </c>
      <c r="E189" s="245" t="s">
        <v>1</v>
      </c>
      <c r="F189" s="246" t="s">
        <v>202</v>
      </c>
      <c r="G189" s="244"/>
      <c r="H189" s="247">
        <v>116.66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AT189" s="253" t="s">
        <v>192</v>
      </c>
      <c r="AU189" s="253" t="s">
        <v>79</v>
      </c>
      <c r="AV189" s="13" t="s">
        <v>142</v>
      </c>
      <c r="AW189" s="13" t="s">
        <v>31</v>
      </c>
      <c r="AX189" s="13" t="s">
        <v>77</v>
      </c>
      <c r="AY189" s="253" t="s">
        <v>122</v>
      </c>
    </row>
    <row r="190" s="1" customFormat="1" ht="16.5" customHeight="1">
      <c r="B190" s="37"/>
      <c r="C190" s="204" t="s">
        <v>343</v>
      </c>
      <c r="D190" s="204" t="s">
        <v>125</v>
      </c>
      <c r="E190" s="205" t="s">
        <v>344</v>
      </c>
      <c r="F190" s="206" t="s">
        <v>345</v>
      </c>
      <c r="G190" s="207" t="s">
        <v>272</v>
      </c>
      <c r="H190" s="208">
        <v>259.75</v>
      </c>
      <c r="I190" s="209"/>
      <c r="J190" s="210">
        <f>ROUND(I190*H190,2)</f>
        <v>0</v>
      </c>
      <c r="K190" s="206" t="s">
        <v>129</v>
      </c>
      <c r="L190" s="42"/>
      <c r="M190" s="211" t="s">
        <v>1</v>
      </c>
      <c r="N190" s="212" t="s">
        <v>40</v>
      </c>
      <c r="O190" s="78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16" t="s">
        <v>142</v>
      </c>
      <c r="AT190" s="16" t="s">
        <v>125</v>
      </c>
      <c r="AU190" s="16" t="s">
        <v>79</v>
      </c>
      <c r="AY190" s="16" t="s">
        <v>122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77</v>
      </c>
      <c r="BK190" s="215">
        <f>ROUND(I190*H190,2)</f>
        <v>0</v>
      </c>
      <c r="BL190" s="16" t="s">
        <v>142</v>
      </c>
      <c r="BM190" s="16" t="s">
        <v>346</v>
      </c>
    </row>
    <row r="191" s="1" customFormat="1">
      <c r="B191" s="37"/>
      <c r="C191" s="38"/>
      <c r="D191" s="216" t="s">
        <v>132</v>
      </c>
      <c r="E191" s="38"/>
      <c r="F191" s="217" t="s">
        <v>347</v>
      </c>
      <c r="G191" s="38"/>
      <c r="H191" s="38"/>
      <c r="I191" s="130"/>
      <c r="J191" s="38"/>
      <c r="K191" s="38"/>
      <c r="L191" s="42"/>
      <c r="M191" s="218"/>
      <c r="N191" s="78"/>
      <c r="O191" s="78"/>
      <c r="P191" s="78"/>
      <c r="Q191" s="78"/>
      <c r="R191" s="78"/>
      <c r="S191" s="78"/>
      <c r="T191" s="79"/>
      <c r="AT191" s="16" t="s">
        <v>132</v>
      </c>
      <c r="AU191" s="16" t="s">
        <v>79</v>
      </c>
    </row>
    <row r="192" s="12" customFormat="1">
      <c r="B192" s="232"/>
      <c r="C192" s="233"/>
      <c r="D192" s="216" t="s">
        <v>192</v>
      </c>
      <c r="E192" s="234" t="s">
        <v>1</v>
      </c>
      <c r="F192" s="235" t="s">
        <v>348</v>
      </c>
      <c r="G192" s="233"/>
      <c r="H192" s="236">
        <v>155.09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192</v>
      </c>
      <c r="AU192" s="242" t="s">
        <v>79</v>
      </c>
      <c r="AV192" s="12" t="s">
        <v>79</v>
      </c>
      <c r="AW192" s="12" t="s">
        <v>31</v>
      </c>
      <c r="AX192" s="12" t="s">
        <v>69</v>
      </c>
      <c r="AY192" s="242" t="s">
        <v>122</v>
      </c>
    </row>
    <row r="193" s="12" customFormat="1">
      <c r="B193" s="232"/>
      <c r="C193" s="233"/>
      <c r="D193" s="216" t="s">
        <v>192</v>
      </c>
      <c r="E193" s="234" t="s">
        <v>1</v>
      </c>
      <c r="F193" s="235" t="s">
        <v>341</v>
      </c>
      <c r="G193" s="233"/>
      <c r="H193" s="236">
        <v>111.26000000000001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192</v>
      </c>
      <c r="AU193" s="242" t="s">
        <v>79</v>
      </c>
      <c r="AV193" s="12" t="s">
        <v>79</v>
      </c>
      <c r="AW193" s="12" t="s">
        <v>31</v>
      </c>
      <c r="AX193" s="12" t="s">
        <v>69</v>
      </c>
      <c r="AY193" s="242" t="s">
        <v>122</v>
      </c>
    </row>
    <row r="194" s="14" customFormat="1">
      <c r="B194" s="254"/>
      <c r="C194" s="255"/>
      <c r="D194" s="216" t="s">
        <v>192</v>
      </c>
      <c r="E194" s="256" t="s">
        <v>1</v>
      </c>
      <c r="F194" s="257" t="s">
        <v>294</v>
      </c>
      <c r="G194" s="255"/>
      <c r="H194" s="258">
        <v>266.35000000000002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192</v>
      </c>
      <c r="AU194" s="264" t="s">
        <v>79</v>
      </c>
      <c r="AV194" s="14" t="s">
        <v>137</v>
      </c>
      <c r="AW194" s="14" t="s">
        <v>31</v>
      </c>
      <c r="AX194" s="14" t="s">
        <v>69</v>
      </c>
      <c r="AY194" s="264" t="s">
        <v>122</v>
      </c>
    </row>
    <row r="195" s="11" customFormat="1">
      <c r="B195" s="222"/>
      <c r="C195" s="223"/>
      <c r="D195" s="216" t="s">
        <v>192</v>
      </c>
      <c r="E195" s="224" t="s">
        <v>1</v>
      </c>
      <c r="F195" s="225" t="s">
        <v>349</v>
      </c>
      <c r="G195" s="223"/>
      <c r="H195" s="224" t="s">
        <v>1</v>
      </c>
      <c r="I195" s="226"/>
      <c r="J195" s="223"/>
      <c r="K195" s="223"/>
      <c r="L195" s="227"/>
      <c r="M195" s="228"/>
      <c r="N195" s="229"/>
      <c r="O195" s="229"/>
      <c r="P195" s="229"/>
      <c r="Q195" s="229"/>
      <c r="R195" s="229"/>
      <c r="S195" s="229"/>
      <c r="T195" s="230"/>
      <c r="AT195" s="231" t="s">
        <v>192</v>
      </c>
      <c r="AU195" s="231" t="s">
        <v>79</v>
      </c>
      <c r="AV195" s="11" t="s">
        <v>77</v>
      </c>
      <c r="AW195" s="11" t="s">
        <v>31</v>
      </c>
      <c r="AX195" s="11" t="s">
        <v>69</v>
      </c>
      <c r="AY195" s="231" t="s">
        <v>122</v>
      </c>
    </row>
    <row r="196" s="12" customFormat="1">
      <c r="B196" s="232"/>
      <c r="C196" s="233"/>
      <c r="D196" s="216" t="s">
        <v>192</v>
      </c>
      <c r="E196" s="234" t="s">
        <v>1</v>
      </c>
      <c r="F196" s="235" t="s">
        <v>350</v>
      </c>
      <c r="G196" s="233"/>
      <c r="H196" s="236">
        <v>-3.6000000000000001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192</v>
      </c>
      <c r="AU196" s="242" t="s">
        <v>79</v>
      </c>
      <c r="AV196" s="12" t="s">
        <v>79</v>
      </c>
      <c r="AW196" s="12" t="s">
        <v>31</v>
      </c>
      <c r="AX196" s="12" t="s">
        <v>69</v>
      </c>
      <c r="AY196" s="242" t="s">
        <v>122</v>
      </c>
    </row>
    <row r="197" s="12" customFormat="1">
      <c r="B197" s="232"/>
      <c r="C197" s="233"/>
      <c r="D197" s="216" t="s">
        <v>192</v>
      </c>
      <c r="E197" s="234" t="s">
        <v>1</v>
      </c>
      <c r="F197" s="235" t="s">
        <v>351</v>
      </c>
      <c r="G197" s="233"/>
      <c r="H197" s="236">
        <v>-3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192</v>
      </c>
      <c r="AU197" s="242" t="s">
        <v>79</v>
      </c>
      <c r="AV197" s="12" t="s">
        <v>79</v>
      </c>
      <c r="AW197" s="12" t="s">
        <v>31</v>
      </c>
      <c r="AX197" s="12" t="s">
        <v>69</v>
      </c>
      <c r="AY197" s="242" t="s">
        <v>122</v>
      </c>
    </row>
    <row r="198" s="14" customFormat="1">
      <c r="B198" s="254"/>
      <c r="C198" s="255"/>
      <c r="D198" s="216" t="s">
        <v>192</v>
      </c>
      <c r="E198" s="256" t="s">
        <v>1</v>
      </c>
      <c r="F198" s="257" t="s">
        <v>294</v>
      </c>
      <c r="G198" s="255"/>
      <c r="H198" s="258">
        <v>-6.5999999999999996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AT198" s="264" t="s">
        <v>192</v>
      </c>
      <c r="AU198" s="264" t="s">
        <v>79</v>
      </c>
      <c r="AV198" s="14" t="s">
        <v>137</v>
      </c>
      <c r="AW198" s="14" t="s">
        <v>31</v>
      </c>
      <c r="AX198" s="14" t="s">
        <v>69</v>
      </c>
      <c r="AY198" s="264" t="s">
        <v>122</v>
      </c>
    </row>
    <row r="199" s="13" customFormat="1">
      <c r="B199" s="243"/>
      <c r="C199" s="244"/>
      <c r="D199" s="216" t="s">
        <v>192</v>
      </c>
      <c r="E199" s="245" t="s">
        <v>1</v>
      </c>
      <c r="F199" s="246" t="s">
        <v>202</v>
      </c>
      <c r="G199" s="244"/>
      <c r="H199" s="247">
        <v>259.75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AT199" s="253" t="s">
        <v>192</v>
      </c>
      <c r="AU199" s="253" t="s">
        <v>79</v>
      </c>
      <c r="AV199" s="13" t="s">
        <v>142</v>
      </c>
      <c r="AW199" s="13" t="s">
        <v>31</v>
      </c>
      <c r="AX199" s="13" t="s">
        <v>77</v>
      </c>
      <c r="AY199" s="253" t="s">
        <v>122</v>
      </c>
    </row>
    <row r="200" s="1" customFormat="1" ht="16.5" customHeight="1">
      <c r="B200" s="37"/>
      <c r="C200" s="204" t="s">
        <v>352</v>
      </c>
      <c r="D200" s="204" t="s">
        <v>125</v>
      </c>
      <c r="E200" s="205" t="s">
        <v>353</v>
      </c>
      <c r="F200" s="206" t="s">
        <v>354</v>
      </c>
      <c r="G200" s="207" t="s">
        <v>272</v>
      </c>
      <c r="H200" s="208">
        <v>1039</v>
      </c>
      <c r="I200" s="209"/>
      <c r="J200" s="210">
        <f>ROUND(I200*H200,2)</f>
        <v>0</v>
      </c>
      <c r="K200" s="206" t="s">
        <v>129</v>
      </c>
      <c r="L200" s="42"/>
      <c r="M200" s="211" t="s">
        <v>1</v>
      </c>
      <c r="N200" s="212" t="s">
        <v>40</v>
      </c>
      <c r="O200" s="78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16" t="s">
        <v>142</v>
      </c>
      <c r="AT200" s="16" t="s">
        <v>125</v>
      </c>
      <c r="AU200" s="16" t="s">
        <v>79</v>
      </c>
      <c r="AY200" s="16" t="s">
        <v>122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77</v>
      </c>
      <c r="BK200" s="215">
        <f>ROUND(I200*H200,2)</f>
        <v>0</v>
      </c>
      <c r="BL200" s="16" t="s">
        <v>142</v>
      </c>
      <c r="BM200" s="16" t="s">
        <v>355</v>
      </c>
    </row>
    <row r="201" s="1" customFormat="1">
      <c r="B201" s="37"/>
      <c r="C201" s="38"/>
      <c r="D201" s="216" t="s">
        <v>132</v>
      </c>
      <c r="E201" s="38"/>
      <c r="F201" s="217" t="s">
        <v>356</v>
      </c>
      <c r="G201" s="38"/>
      <c r="H201" s="38"/>
      <c r="I201" s="130"/>
      <c r="J201" s="38"/>
      <c r="K201" s="38"/>
      <c r="L201" s="42"/>
      <c r="M201" s="218"/>
      <c r="N201" s="78"/>
      <c r="O201" s="78"/>
      <c r="P201" s="78"/>
      <c r="Q201" s="78"/>
      <c r="R201" s="78"/>
      <c r="S201" s="78"/>
      <c r="T201" s="79"/>
      <c r="AT201" s="16" t="s">
        <v>132</v>
      </c>
      <c r="AU201" s="16" t="s">
        <v>79</v>
      </c>
    </row>
    <row r="202" s="12" customFormat="1">
      <c r="B202" s="232"/>
      <c r="C202" s="233"/>
      <c r="D202" s="216" t="s">
        <v>192</v>
      </c>
      <c r="E202" s="234" t="s">
        <v>1</v>
      </c>
      <c r="F202" s="235" t="s">
        <v>357</v>
      </c>
      <c r="G202" s="233"/>
      <c r="H202" s="236">
        <v>1039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192</v>
      </c>
      <c r="AU202" s="242" t="s">
        <v>79</v>
      </c>
      <c r="AV202" s="12" t="s">
        <v>79</v>
      </c>
      <c r="AW202" s="12" t="s">
        <v>31</v>
      </c>
      <c r="AX202" s="12" t="s">
        <v>77</v>
      </c>
      <c r="AY202" s="242" t="s">
        <v>122</v>
      </c>
    </row>
    <row r="203" s="1" customFormat="1" ht="16.5" customHeight="1">
      <c r="B203" s="37"/>
      <c r="C203" s="204" t="s">
        <v>358</v>
      </c>
      <c r="D203" s="204" t="s">
        <v>125</v>
      </c>
      <c r="E203" s="205" t="s">
        <v>359</v>
      </c>
      <c r="F203" s="206" t="s">
        <v>360</v>
      </c>
      <c r="G203" s="207" t="s">
        <v>272</v>
      </c>
      <c r="H203" s="208">
        <v>259.75</v>
      </c>
      <c r="I203" s="209"/>
      <c r="J203" s="210">
        <f>ROUND(I203*H203,2)</f>
        <v>0</v>
      </c>
      <c r="K203" s="206" t="s">
        <v>129</v>
      </c>
      <c r="L203" s="42"/>
      <c r="M203" s="211" t="s">
        <v>1</v>
      </c>
      <c r="N203" s="212" t="s">
        <v>40</v>
      </c>
      <c r="O203" s="78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AR203" s="16" t="s">
        <v>142</v>
      </c>
      <c r="AT203" s="16" t="s">
        <v>125</v>
      </c>
      <c r="AU203" s="16" t="s">
        <v>79</v>
      </c>
      <c r="AY203" s="16" t="s">
        <v>122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77</v>
      </c>
      <c r="BK203" s="215">
        <f>ROUND(I203*H203,2)</f>
        <v>0</v>
      </c>
      <c r="BL203" s="16" t="s">
        <v>142</v>
      </c>
      <c r="BM203" s="16" t="s">
        <v>361</v>
      </c>
    </row>
    <row r="204" s="1" customFormat="1">
      <c r="B204" s="37"/>
      <c r="C204" s="38"/>
      <c r="D204" s="216" t="s">
        <v>132</v>
      </c>
      <c r="E204" s="38"/>
      <c r="F204" s="217" t="s">
        <v>362</v>
      </c>
      <c r="G204" s="38"/>
      <c r="H204" s="38"/>
      <c r="I204" s="130"/>
      <c r="J204" s="38"/>
      <c r="K204" s="38"/>
      <c r="L204" s="42"/>
      <c r="M204" s="218"/>
      <c r="N204" s="78"/>
      <c r="O204" s="78"/>
      <c r="P204" s="78"/>
      <c r="Q204" s="78"/>
      <c r="R204" s="78"/>
      <c r="S204" s="78"/>
      <c r="T204" s="79"/>
      <c r="AT204" s="16" t="s">
        <v>132</v>
      </c>
      <c r="AU204" s="16" t="s">
        <v>79</v>
      </c>
    </row>
    <row r="205" s="1" customFormat="1" ht="16.5" customHeight="1">
      <c r="B205" s="37"/>
      <c r="C205" s="204" t="s">
        <v>363</v>
      </c>
      <c r="D205" s="204" t="s">
        <v>125</v>
      </c>
      <c r="E205" s="205" t="s">
        <v>364</v>
      </c>
      <c r="F205" s="206" t="s">
        <v>365</v>
      </c>
      <c r="G205" s="207" t="s">
        <v>272</v>
      </c>
      <c r="H205" s="208">
        <v>259.75</v>
      </c>
      <c r="I205" s="209"/>
      <c r="J205" s="210">
        <f>ROUND(I205*H205,2)</f>
        <v>0</v>
      </c>
      <c r="K205" s="206" t="s">
        <v>129</v>
      </c>
      <c r="L205" s="42"/>
      <c r="M205" s="211" t="s">
        <v>1</v>
      </c>
      <c r="N205" s="212" t="s">
        <v>40</v>
      </c>
      <c r="O205" s="78"/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AR205" s="16" t="s">
        <v>142</v>
      </c>
      <c r="AT205" s="16" t="s">
        <v>125</v>
      </c>
      <c r="AU205" s="16" t="s">
        <v>79</v>
      </c>
      <c r="AY205" s="16" t="s">
        <v>122</v>
      </c>
      <c r="BE205" s="215">
        <f>IF(N205="základní",J205,0)</f>
        <v>0</v>
      </c>
      <c r="BF205" s="215">
        <f>IF(N205="snížená",J205,0)</f>
        <v>0</v>
      </c>
      <c r="BG205" s="215">
        <f>IF(N205="zákl. přenesená",J205,0)</f>
        <v>0</v>
      </c>
      <c r="BH205" s="215">
        <f>IF(N205="sníž. přenesená",J205,0)</f>
        <v>0</v>
      </c>
      <c r="BI205" s="215">
        <f>IF(N205="nulová",J205,0)</f>
        <v>0</v>
      </c>
      <c r="BJ205" s="16" t="s">
        <v>77</v>
      </c>
      <c r="BK205" s="215">
        <f>ROUND(I205*H205,2)</f>
        <v>0</v>
      </c>
      <c r="BL205" s="16" t="s">
        <v>142</v>
      </c>
      <c r="BM205" s="16" t="s">
        <v>366</v>
      </c>
    </row>
    <row r="206" s="1" customFormat="1">
      <c r="B206" s="37"/>
      <c r="C206" s="38"/>
      <c r="D206" s="216" t="s">
        <v>132</v>
      </c>
      <c r="E206" s="38"/>
      <c r="F206" s="217" t="s">
        <v>367</v>
      </c>
      <c r="G206" s="38"/>
      <c r="H206" s="38"/>
      <c r="I206" s="130"/>
      <c r="J206" s="38"/>
      <c r="K206" s="38"/>
      <c r="L206" s="42"/>
      <c r="M206" s="218"/>
      <c r="N206" s="78"/>
      <c r="O206" s="78"/>
      <c r="P206" s="78"/>
      <c r="Q206" s="78"/>
      <c r="R206" s="78"/>
      <c r="S206" s="78"/>
      <c r="T206" s="79"/>
      <c r="AT206" s="16" t="s">
        <v>132</v>
      </c>
      <c r="AU206" s="16" t="s">
        <v>79</v>
      </c>
    </row>
    <row r="207" s="1" customFormat="1" ht="16.5" customHeight="1">
      <c r="B207" s="37"/>
      <c r="C207" s="204" t="s">
        <v>368</v>
      </c>
      <c r="D207" s="204" t="s">
        <v>125</v>
      </c>
      <c r="E207" s="205" t="s">
        <v>369</v>
      </c>
      <c r="F207" s="206" t="s">
        <v>370</v>
      </c>
      <c r="G207" s="207" t="s">
        <v>371</v>
      </c>
      <c r="H207" s="208">
        <v>493.52499999999998</v>
      </c>
      <c r="I207" s="209"/>
      <c r="J207" s="210">
        <f>ROUND(I207*H207,2)</f>
        <v>0</v>
      </c>
      <c r="K207" s="206" t="s">
        <v>129</v>
      </c>
      <c r="L207" s="42"/>
      <c r="M207" s="211" t="s">
        <v>1</v>
      </c>
      <c r="N207" s="212" t="s">
        <v>40</v>
      </c>
      <c r="O207" s="78"/>
      <c r="P207" s="213">
        <f>O207*H207</f>
        <v>0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AR207" s="16" t="s">
        <v>142</v>
      </c>
      <c r="AT207" s="16" t="s">
        <v>125</v>
      </c>
      <c r="AU207" s="16" t="s">
        <v>79</v>
      </c>
      <c r="AY207" s="16" t="s">
        <v>122</v>
      </c>
      <c r="BE207" s="215">
        <f>IF(N207="základní",J207,0)</f>
        <v>0</v>
      </c>
      <c r="BF207" s="215">
        <f>IF(N207="snížená",J207,0)</f>
        <v>0</v>
      </c>
      <c r="BG207" s="215">
        <f>IF(N207="zákl. přenesená",J207,0)</f>
        <v>0</v>
      </c>
      <c r="BH207" s="215">
        <f>IF(N207="sníž. přenesená",J207,0)</f>
        <v>0</v>
      </c>
      <c r="BI207" s="215">
        <f>IF(N207="nulová",J207,0)</f>
        <v>0</v>
      </c>
      <c r="BJ207" s="16" t="s">
        <v>77</v>
      </c>
      <c r="BK207" s="215">
        <f>ROUND(I207*H207,2)</f>
        <v>0</v>
      </c>
      <c r="BL207" s="16" t="s">
        <v>142</v>
      </c>
      <c r="BM207" s="16" t="s">
        <v>372</v>
      </c>
    </row>
    <row r="208" s="1" customFormat="1">
      <c r="B208" s="37"/>
      <c r="C208" s="38"/>
      <c r="D208" s="216" t="s">
        <v>132</v>
      </c>
      <c r="E208" s="38"/>
      <c r="F208" s="217" t="s">
        <v>373</v>
      </c>
      <c r="G208" s="38"/>
      <c r="H208" s="38"/>
      <c r="I208" s="130"/>
      <c r="J208" s="38"/>
      <c r="K208" s="38"/>
      <c r="L208" s="42"/>
      <c r="M208" s="218"/>
      <c r="N208" s="78"/>
      <c r="O208" s="78"/>
      <c r="P208" s="78"/>
      <c r="Q208" s="78"/>
      <c r="R208" s="78"/>
      <c r="S208" s="78"/>
      <c r="T208" s="79"/>
      <c r="AT208" s="16" t="s">
        <v>132</v>
      </c>
      <c r="AU208" s="16" t="s">
        <v>79</v>
      </c>
    </row>
    <row r="209" s="12" customFormat="1">
      <c r="B209" s="232"/>
      <c r="C209" s="233"/>
      <c r="D209" s="216" t="s">
        <v>192</v>
      </c>
      <c r="E209" s="234" t="s">
        <v>1</v>
      </c>
      <c r="F209" s="235" t="s">
        <v>374</v>
      </c>
      <c r="G209" s="233"/>
      <c r="H209" s="236">
        <v>493.52499999999998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192</v>
      </c>
      <c r="AU209" s="242" t="s">
        <v>79</v>
      </c>
      <c r="AV209" s="12" t="s">
        <v>79</v>
      </c>
      <c r="AW209" s="12" t="s">
        <v>31</v>
      </c>
      <c r="AX209" s="12" t="s">
        <v>77</v>
      </c>
      <c r="AY209" s="242" t="s">
        <v>122</v>
      </c>
    </row>
    <row r="210" s="1" customFormat="1" ht="16.5" customHeight="1">
      <c r="B210" s="37"/>
      <c r="C210" s="204" t="s">
        <v>375</v>
      </c>
      <c r="D210" s="204" t="s">
        <v>125</v>
      </c>
      <c r="E210" s="205" t="s">
        <v>376</v>
      </c>
      <c r="F210" s="206" t="s">
        <v>377</v>
      </c>
      <c r="G210" s="207" t="s">
        <v>189</v>
      </c>
      <c r="H210" s="208">
        <v>1033.9500000000001</v>
      </c>
      <c r="I210" s="209"/>
      <c r="J210" s="210">
        <f>ROUND(I210*H210,2)</f>
        <v>0</v>
      </c>
      <c r="K210" s="206" t="s">
        <v>129</v>
      </c>
      <c r="L210" s="42"/>
      <c r="M210" s="211" t="s">
        <v>1</v>
      </c>
      <c r="N210" s="212" t="s">
        <v>40</v>
      </c>
      <c r="O210" s="78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6" t="s">
        <v>142</v>
      </c>
      <c r="AT210" s="16" t="s">
        <v>125</v>
      </c>
      <c r="AU210" s="16" t="s">
        <v>79</v>
      </c>
      <c r="AY210" s="16" t="s">
        <v>122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77</v>
      </c>
      <c r="BK210" s="215">
        <f>ROUND(I210*H210,2)</f>
        <v>0</v>
      </c>
      <c r="BL210" s="16" t="s">
        <v>142</v>
      </c>
      <c r="BM210" s="16" t="s">
        <v>378</v>
      </c>
    </row>
    <row r="211" s="1" customFormat="1">
      <c r="B211" s="37"/>
      <c r="C211" s="38"/>
      <c r="D211" s="216" t="s">
        <v>132</v>
      </c>
      <c r="E211" s="38"/>
      <c r="F211" s="217" t="s">
        <v>379</v>
      </c>
      <c r="G211" s="38"/>
      <c r="H211" s="38"/>
      <c r="I211" s="130"/>
      <c r="J211" s="38"/>
      <c r="K211" s="38"/>
      <c r="L211" s="42"/>
      <c r="M211" s="218"/>
      <c r="N211" s="78"/>
      <c r="O211" s="78"/>
      <c r="P211" s="78"/>
      <c r="Q211" s="78"/>
      <c r="R211" s="78"/>
      <c r="S211" s="78"/>
      <c r="T211" s="79"/>
      <c r="AT211" s="16" t="s">
        <v>132</v>
      </c>
      <c r="AU211" s="16" t="s">
        <v>79</v>
      </c>
    </row>
    <row r="212" s="12" customFormat="1">
      <c r="B212" s="232"/>
      <c r="C212" s="233"/>
      <c r="D212" s="216" t="s">
        <v>192</v>
      </c>
      <c r="E212" s="234" t="s">
        <v>1</v>
      </c>
      <c r="F212" s="235" t="s">
        <v>380</v>
      </c>
      <c r="G212" s="233"/>
      <c r="H212" s="236">
        <v>1033.9500000000001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192</v>
      </c>
      <c r="AU212" s="242" t="s">
        <v>79</v>
      </c>
      <c r="AV212" s="12" t="s">
        <v>79</v>
      </c>
      <c r="AW212" s="12" t="s">
        <v>31</v>
      </c>
      <c r="AX212" s="12" t="s">
        <v>77</v>
      </c>
      <c r="AY212" s="242" t="s">
        <v>122</v>
      </c>
    </row>
    <row r="213" s="1" customFormat="1" ht="16.5" customHeight="1">
      <c r="B213" s="37"/>
      <c r="C213" s="204" t="s">
        <v>381</v>
      </c>
      <c r="D213" s="204" t="s">
        <v>125</v>
      </c>
      <c r="E213" s="205" t="s">
        <v>382</v>
      </c>
      <c r="F213" s="206" t="s">
        <v>383</v>
      </c>
      <c r="G213" s="207" t="s">
        <v>189</v>
      </c>
      <c r="H213" s="208">
        <v>126.59999999999999</v>
      </c>
      <c r="I213" s="209"/>
      <c r="J213" s="210">
        <f>ROUND(I213*H213,2)</f>
        <v>0</v>
      </c>
      <c r="K213" s="206" t="s">
        <v>129</v>
      </c>
      <c r="L213" s="42"/>
      <c r="M213" s="211" t="s">
        <v>1</v>
      </c>
      <c r="N213" s="212" t="s">
        <v>40</v>
      </c>
      <c r="O213" s="78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AR213" s="16" t="s">
        <v>142</v>
      </c>
      <c r="AT213" s="16" t="s">
        <v>125</v>
      </c>
      <c r="AU213" s="16" t="s">
        <v>79</v>
      </c>
      <c r="AY213" s="16" t="s">
        <v>122</v>
      </c>
      <c r="BE213" s="215">
        <f>IF(N213="základní",J213,0)</f>
        <v>0</v>
      </c>
      <c r="BF213" s="215">
        <f>IF(N213="snížená",J213,0)</f>
        <v>0</v>
      </c>
      <c r="BG213" s="215">
        <f>IF(N213="zákl. přenesená",J213,0)</f>
        <v>0</v>
      </c>
      <c r="BH213" s="215">
        <f>IF(N213="sníž. přenesená",J213,0)</f>
        <v>0</v>
      </c>
      <c r="BI213" s="215">
        <f>IF(N213="nulová",J213,0)</f>
        <v>0</v>
      </c>
      <c r="BJ213" s="16" t="s">
        <v>77</v>
      </c>
      <c r="BK213" s="215">
        <f>ROUND(I213*H213,2)</f>
        <v>0</v>
      </c>
      <c r="BL213" s="16" t="s">
        <v>142</v>
      </c>
      <c r="BM213" s="16" t="s">
        <v>384</v>
      </c>
    </row>
    <row r="214" s="1" customFormat="1">
      <c r="B214" s="37"/>
      <c r="C214" s="38"/>
      <c r="D214" s="216" t="s">
        <v>132</v>
      </c>
      <c r="E214" s="38"/>
      <c r="F214" s="217" t="s">
        <v>385</v>
      </c>
      <c r="G214" s="38"/>
      <c r="H214" s="38"/>
      <c r="I214" s="130"/>
      <c r="J214" s="38"/>
      <c r="K214" s="38"/>
      <c r="L214" s="42"/>
      <c r="M214" s="218"/>
      <c r="N214" s="78"/>
      <c r="O214" s="78"/>
      <c r="P214" s="78"/>
      <c r="Q214" s="78"/>
      <c r="R214" s="78"/>
      <c r="S214" s="78"/>
      <c r="T214" s="79"/>
      <c r="AT214" s="16" t="s">
        <v>132</v>
      </c>
      <c r="AU214" s="16" t="s">
        <v>79</v>
      </c>
    </row>
    <row r="215" s="12" customFormat="1">
      <c r="B215" s="232"/>
      <c r="C215" s="233"/>
      <c r="D215" s="216" t="s">
        <v>192</v>
      </c>
      <c r="E215" s="234" t="s">
        <v>1</v>
      </c>
      <c r="F215" s="235" t="s">
        <v>386</v>
      </c>
      <c r="G215" s="233"/>
      <c r="H215" s="236">
        <v>126.59999999999999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192</v>
      </c>
      <c r="AU215" s="242" t="s">
        <v>79</v>
      </c>
      <c r="AV215" s="12" t="s">
        <v>79</v>
      </c>
      <c r="AW215" s="12" t="s">
        <v>31</v>
      </c>
      <c r="AX215" s="12" t="s">
        <v>77</v>
      </c>
      <c r="AY215" s="242" t="s">
        <v>122</v>
      </c>
    </row>
    <row r="216" s="1" customFormat="1" ht="16.5" customHeight="1">
      <c r="B216" s="37"/>
      <c r="C216" s="204" t="s">
        <v>387</v>
      </c>
      <c r="D216" s="204" t="s">
        <v>125</v>
      </c>
      <c r="E216" s="205" t="s">
        <v>388</v>
      </c>
      <c r="F216" s="206" t="s">
        <v>389</v>
      </c>
      <c r="G216" s="207" t="s">
        <v>189</v>
      </c>
      <c r="H216" s="208">
        <v>126.59999999999999</v>
      </c>
      <c r="I216" s="209"/>
      <c r="J216" s="210">
        <f>ROUND(I216*H216,2)</f>
        <v>0</v>
      </c>
      <c r="K216" s="206" t="s">
        <v>129</v>
      </c>
      <c r="L216" s="42"/>
      <c r="M216" s="211" t="s">
        <v>1</v>
      </c>
      <c r="N216" s="212" t="s">
        <v>40</v>
      </c>
      <c r="O216" s="78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6" t="s">
        <v>142</v>
      </c>
      <c r="AT216" s="16" t="s">
        <v>125</v>
      </c>
      <c r="AU216" s="16" t="s">
        <v>79</v>
      </c>
      <c r="AY216" s="16" t="s">
        <v>122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77</v>
      </c>
      <c r="BK216" s="215">
        <f>ROUND(I216*H216,2)</f>
        <v>0</v>
      </c>
      <c r="BL216" s="16" t="s">
        <v>142</v>
      </c>
      <c r="BM216" s="16" t="s">
        <v>390</v>
      </c>
    </row>
    <row r="217" s="1" customFormat="1">
      <c r="B217" s="37"/>
      <c r="C217" s="38"/>
      <c r="D217" s="216" t="s">
        <v>132</v>
      </c>
      <c r="E217" s="38"/>
      <c r="F217" s="217" t="s">
        <v>391</v>
      </c>
      <c r="G217" s="38"/>
      <c r="H217" s="38"/>
      <c r="I217" s="130"/>
      <c r="J217" s="38"/>
      <c r="K217" s="38"/>
      <c r="L217" s="42"/>
      <c r="M217" s="218"/>
      <c r="N217" s="78"/>
      <c r="O217" s="78"/>
      <c r="P217" s="78"/>
      <c r="Q217" s="78"/>
      <c r="R217" s="78"/>
      <c r="S217" s="78"/>
      <c r="T217" s="79"/>
      <c r="AT217" s="16" t="s">
        <v>132</v>
      </c>
      <c r="AU217" s="16" t="s">
        <v>79</v>
      </c>
    </row>
    <row r="218" s="12" customFormat="1">
      <c r="B218" s="232"/>
      <c r="C218" s="233"/>
      <c r="D218" s="216" t="s">
        <v>192</v>
      </c>
      <c r="E218" s="234" t="s">
        <v>1</v>
      </c>
      <c r="F218" s="235" t="s">
        <v>392</v>
      </c>
      <c r="G218" s="233"/>
      <c r="H218" s="236">
        <v>126.59999999999999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192</v>
      </c>
      <c r="AU218" s="242" t="s">
        <v>79</v>
      </c>
      <c r="AV218" s="12" t="s">
        <v>79</v>
      </c>
      <c r="AW218" s="12" t="s">
        <v>31</v>
      </c>
      <c r="AX218" s="12" t="s">
        <v>77</v>
      </c>
      <c r="AY218" s="242" t="s">
        <v>122</v>
      </c>
    </row>
    <row r="219" s="1" customFormat="1" ht="16.5" customHeight="1">
      <c r="B219" s="37"/>
      <c r="C219" s="265" t="s">
        <v>393</v>
      </c>
      <c r="D219" s="265" t="s">
        <v>394</v>
      </c>
      <c r="E219" s="266" t="s">
        <v>395</v>
      </c>
      <c r="F219" s="267" t="s">
        <v>396</v>
      </c>
      <c r="G219" s="268" t="s">
        <v>371</v>
      </c>
      <c r="H219" s="269">
        <v>24.053999999999998</v>
      </c>
      <c r="I219" s="270"/>
      <c r="J219" s="271">
        <f>ROUND(I219*H219,2)</f>
        <v>0</v>
      </c>
      <c r="K219" s="267" t="s">
        <v>129</v>
      </c>
      <c r="L219" s="272"/>
      <c r="M219" s="273" t="s">
        <v>1</v>
      </c>
      <c r="N219" s="274" t="s">
        <v>40</v>
      </c>
      <c r="O219" s="78"/>
      <c r="P219" s="213">
        <f>O219*H219</f>
        <v>0</v>
      </c>
      <c r="Q219" s="213">
        <v>1</v>
      </c>
      <c r="R219" s="213">
        <f>Q219*H219</f>
        <v>24.053999999999998</v>
      </c>
      <c r="S219" s="213">
        <v>0</v>
      </c>
      <c r="T219" s="214">
        <f>S219*H219</f>
        <v>0</v>
      </c>
      <c r="AR219" s="16" t="s">
        <v>237</v>
      </c>
      <c r="AT219" s="16" t="s">
        <v>394</v>
      </c>
      <c r="AU219" s="16" t="s">
        <v>79</v>
      </c>
      <c r="AY219" s="16" t="s">
        <v>122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77</v>
      </c>
      <c r="BK219" s="215">
        <f>ROUND(I219*H219,2)</f>
        <v>0</v>
      </c>
      <c r="BL219" s="16" t="s">
        <v>142</v>
      </c>
      <c r="BM219" s="16" t="s">
        <v>397</v>
      </c>
    </row>
    <row r="220" s="1" customFormat="1">
      <c r="B220" s="37"/>
      <c r="C220" s="38"/>
      <c r="D220" s="216" t="s">
        <v>132</v>
      </c>
      <c r="E220" s="38"/>
      <c r="F220" s="217" t="s">
        <v>396</v>
      </c>
      <c r="G220" s="38"/>
      <c r="H220" s="38"/>
      <c r="I220" s="130"/>
      <c r="J220" s="38"/>
      <c r="K220" s="38"/>
      <c r="L220" s="42"/>
      <c r="M220" s="218"/>
      <c r="N220" s="78"/>
      <c r="O220" s="78"/>
      <c r="P220" s="78"/>
      <c r="Q220" s="78"/>
      <c r="R220" s="78"/>
      <c r="S220" s="78"/>
      <c r="T220" s="79"/>
      <c r="AT220" s="16" t="s">
        <v>132</v>
      </c>
      <c r="AU220" s="16" t="s">
        <v>79</v>
      </c>
    </row>
    <row r="221" s="12" customFormat="1">
      <c r="B221" s="232"/>
      <c r="C221" s="233"/>
      <c r="D221" s="216" t="s">
        <v>192</v>
      </c>
      <c r="E221" s="234" t="s">
        <v>1</v>
      </c>
      <c r="F221" s="235" t="s">
        <v>398</v>
      </c>
      <c r="G221" s="233"/>
      <c r="H221" s="236">
        <v>24.053999999999998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192</v>
      </c>
      <c r="AU221" s="242" t="s">
        <v>79</v>
      </c>
      <c r="AV221" s="12" t="s">
        <v>79</v>
      </c>
      <c r="AW221" s="12" t="s">
        <v>31</v>
      </c>
      <c r="AX221" s="12" t="s">
        <v>77</v>
      </c>
      <c r="AY221" s="242" t="s">
        <v>122</v>
      </c>
    </row>
    <row r="222" s="1" customFormat="1" ht="16.5" customHeight="1">
      <c r="B222" s="37"/>
      <c r="C222" s="204" t="s">
        <v>399</v>
      </c>
      <c r="D222" s="204" t="s">
        <v>125</v>
      </c>
      <c r="E222" s="205" t="s">
        <v>400</v>
      </c>
      <c r="F222" s="206" t="s">
        <v>401</v>
      </c>
      <c r="G222" s="207" t="s">
        <v>189</v>
      </c>
      <c r="H222" s="208">
        <v>126.59999999999999</v>
      </c>
      <c r="I222" s="209"/>
      <c r="J222" s="210">
        <f>ROUND(I222*H222,2)</f>
        <v>0</v>
      </c>
      <c r="K222" s="206" t="s">
        <v>129</v>
      </c>
      <c r="L222" s="42"/>
      <c r="M222" s="211" t="s">
        <v>1</v>
      </c>
      <c r="N222" s="212" t="s">
        <v>40</v>
      </c>
      <c r="O222" s="78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AR222" s="16" t="s">
        <v>142</v>
      </c>
      <c r="AT222" s="16" t="s">
        <v>125</v>
      </c>
      <c r="AU222" s="16" t="s">
        <v>79</v>
      </c>
      <c r="AY222" s="16" t="s">
        <v>122</v>
      </c>
      <c r="BE222" s="215">
        <f>IF(N222="základní",J222,0)</f>
        <v>0</v>
      </c>
      <c r="BF222" s="215">
        <f>IF(N222="snížená",J222,0)</f>
        <v>0</v>
      </c>
      <c r="BG222" s="215">
        <f>IF(N222="zákl. přenesená",J222,0)</f>
        <v>0</v>
      </c>
      <c r="BH222" s="215">
        <f>IF(N222="sníž. přenesená",J222,0)</f>
        <v>0</v>
      </c>
      <c r="BI222" s="215">
        <f>IF(N222="nulová",J222,0)</f>
        <v>0</v>
      </c>
      <c r="BJ222" s="16" t="s">
        <v>77</v>
      </c>
      <c r="BK222" s="215">
        <f>ROUND(I222*H222,2)</f>
        <v>0</v>
      </c>
      <c r="BL222" s="16" t="s">
        <v>142</v>
      </c>
      <c r="BM222" s="16" t="s">
        <v>402</v>
      </c>
    </row>
    <row r="223" s="1" customFormat="1">
      <c r="B223" s="37"/>
      <c r="C223" s="38"/>
      <c r="D223" s="216" t="s">
        <v>132</v>
      </c>
      <c r="E223" s="38"/>
      <c r="F223" s="217" t="s">
        <v>403</v>
      </c>
      <c r="G223" s="38"/>
      <c r="H223" s="38"/>
      <c r="I223" s="130"/>
      <c r="J223" s="38"/>
      <c r="K223" s="38"/>
      <c r="L223" s="42"/>
      <c r="M223" s="218"/>
      <c r="N223" s="78"/>
      <c r="O223" s="78"/>
      <c r="P223" s="78"/>
      <c r="Q223" s="78"/>
      <c r="R223" s="78"/>
      <c r="S223" s="78"/>
      <c r="T223" s="79"/>
      <c r="AT223" s="16" t="s">
        <v>132</v>
      </c>
      <c r="AU223" s="16" t="s">
        <v>79</v>
      </c>
    </row>
    <row r="224" s="1" customFormat="1" ht="16.5" customHeight="1">
      <c r="B224" s="37"/>
      <c r="C224" s="265" t="s">
        <v>404</v>
      </c>
      <c r="D224" s="265" t="s">
        <v>394</v>
      </c>
      <c r="E224" s="266" t="s">
        <v>405</v>
      </c>
      <c r="F224" s="267" t="s">
        <v>406</v>
      </c>
      <c r="G224" s="268" t="s">
        <v>407</v>
      </c>
      <c r="H224" s="269">
        <v>3.9119999999999999</v>
      </c>
      <c r="I224" s="270"/>
      <c r="J224" s="271">
        <f>ROUND(I224*H224,2)</f>
        <v>0</v>
      </c>
      <c r="K224" s="267" t="s">
        <v>129</v>
      </c>
      <c r="L224" s="272"/>
      <c r="M224" s="273" t="s">
        <v>1</v>
      </c>
      <c r="N224" s="274" t="s">
        <v>40</v>
      </c>
      <c r="O224" s="78"/>
      <c r="P224" s="213">
        <f>O224*H224</f>
        <v>0</v>
      </c>
      <c r="Q224" s="213">
        <v>0.001</v>
      </c>
      <c r="R224" s="213">
        <f>Q224*H224</f>
        <v>0.0039119999999999997</v>
      </c>
      <c r="S224" s="213">
        <v>0</v>
      </c>
      <c r="T224" s="214">
        <f>S224*H224</f>
        <v>0</v>
      </c>
      <c r="AR224" s="16" t="s">
        <v>237</v>
      </c>
      <c r="AT224" s="16" t="s">
        <v>394</v>
      </c>
      <c r="AU224" s="16" t="s">
        <v>79</v>
      </c>
      <c r="AY224" s="16" t="s">
        <v>122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6" t="s">
        <v>77</v>
      </c>
      <c r="BK224" s="215">
        <f>ROUND(I224*H224,2)</f>
        <v>0</v>
      </c>
      <c r="BL224" s="16" t="s">
        <v>142</v>
      </c>
      <c r="BM224" s="16" t="s">
        <v>408</v>
      </c>
    </row>
    <row r="225" s="1" customFormat="1">
      <c r="B225" s="37"/>
      <c r="C225" s="38"/>
      <c r="D225" s="216" t="s">
        <v>132</v>
      </c>
      <c r="E225" s="38"/>
      <c r="F225" s="217" t="s">
        <v>406</v>
      </c>
      <c r="G225" s="38"/>
      <c r="H225" s="38"/>
      <c r="I225" s="130"/>
      <c r="J225" s="38"/>
      <c r="K225" s="38"/>
      <c r="L225" s="42"/>
      <c r="M225" s="218"/>
      <c r="N225" s="78"/>
      <c r="O225" s="78"/>
      <c r="P225" s="78"/>
      <c r="Q225" s="78"/>
      <c r="R225" s="78"/>
      <c r="S225" s="78"/>
      <c r="T225" s="79"/>
      <c r="AT225" s="16" t="s">
        <v>132</v>
      </c>
      <c r="AU225" s="16" t="s">
        <v>79</v>
      </c>
    </row>
    <row r="226" s="12" customFormat="1">
      <c r="B226" s="232"/>
      <c r="C226" s="233"/>
      <c r="D226" s="216" t="s">
        <v>192</v>
      </c>
      <c r="E226" s="234" t="s">
        <v>1</v>
      </c>
      <c r="F226" s="235" t="s">
        <v>409</v>
      </c>
      <c r="G226" s="233"/>
      <c r="H226" s="236">
        <v>3.9119999999999999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192</v>
      </c>
      <c r="AU226" s="242" t="s">
        <v>79</v>
      </c>
      <c r="AV226" s="12" t="s">
        <v>79</v>
      </c>
      <c r="AW226" s="12" t="s">
        <v>31</v>
      </c>
      <c r="AX226" s="12" t="s">
        <v>77</v>
      </c>
      <c r="AY226" s="242" t="s">
        <v>122</v>
      </c>
    </row>
    <row r="227" s="1" customFormat="1" ht="16.5" customHeight="1">
      <c r="B227" s="37"/>
      <c r="C227" s="204" t="s">
        <v>410</v>
      </c>
      <c r="D227" s="204" t="s">
        <v>125</v>
      </c>
      <c r="E227" s="205" t="s">
        <v>411</v>
      </c>
      <c r="F227" s="206" t="s">
        <v>412</v>
      </c>
      <c r="G227" s="207" t="s">
        <v>189</v>
      </c>
      <c r="H227" s="208">
        <v>126.59999999999999</v>
      </c>
      <c r="I227" s="209"/>
      <c r="J227" s="210">
        <f>ROUND(I227*H227,2)</f>
        <v>0</v>
      </c>
      <c r="K227" s="206" t="s">
        <v>129</v>
      </c>
      <c r="L227" s="42"/>
      <c r="M227" s="211" t="s">
        <v>1</v>
      </c>
      <c r="N227" s="212" t="s">
        <v>40</v>
      </c>
      <c r="O227" s="78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AR227" s="16" t="s">
        <v>142</v>
      </c>
      <c r="AT227" s="16" t="s">
        <v>125</v>
      </c>
      <c r="AU227" s="16" t="s">
        <v>79</v>
      </c>
      <c r="AY227" s="16" t="s">
        <v>122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77</v>
      </c>
      <c r="BK227" s="215">
        <f>ROUND(I227*H227,2)</f>
        <v>0</v>
      </c>
      <c r="BL227" s="16" t="s">
        <v>142</v>
      </c>
      <c r="BM227" s="16" t="s">
        <v>413</v>
      </c>
    </row>
    <row r="228" s="1" customFormat="1">
      <c r="B228" s="37"/>
      <c r="C228" s="38"/>
      <c r="D228" s="216" t="s">
        <v>132</v>
      </c>
      <c r="E228" s="38"/>
      <c r="F228" s="217" t="s">
        <v>414</v>
      </c>
      <c r="G228" s="38"/>
      <c r="H228" s="38"/>
      <c r="I228" s="130"/>
      <c r="J228" s="38"/>
      <c r="K228" s="38"/>
      <c r="L228" s="42"/>
      <c r="M228" s="218"/>
      <c r="N228" s="78"/>
      <c r="O228" s="78"/>
      <c r="P228" s="78"/>
      <c r="Q228" s="78"/>
      <c r="R228" s="78"/>
      <c r="S228" s="78"/>
      <c r="T228" s="79"/>
      <c r="AT228" s="16" t="s">
        <v>132</v>
      </c>
      <c r="AU228" s="16" t="s">
        <v>79</v>
      </c>
    </row>
    <row r="229" s="1" customFormat="1" ht="16.5" customHeight="1">
      <c r="B229" s="37"/>
      <c r="C229" s="204" t="s">
        <v>415</v>
      </c>
      <c r="D229" s="204" t="s">
        <v>125</v>
      </c>
      <c r="E229" s="205" t="s">
        <v>416</v>
      </c>
      <c r="F229" s="206" t="s">
        <v>417</v>
      </c>
      <c r="G229" s="207" t="s">
        <v>169</v>
      </c>
      <c r="H229" s="208">
        <v>8</v>
      </c>
      <c r="I229" s="209"/>
      <c r="J229" s="210">
        <f>ROUND(I229*H229,2)</f>
        <v>0</v>
      </c>
      <c r="K229" s="206" t="s">
        <v>1</v>
      </c>
      <c r="L229" s="42"/>
      <c r="M229" s="211" t="s">
        <v>1</v>
      </c>
      <c r="N229" s="212" t="s">
        <v>40</v>
      </c>
      <c r="O229" s="78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AR229" s="16" t="s">
        <v>142</v>
      </c>
      <c r="AT229" s="16" t="s">
        <v>125</v>
      </c>
      <c r="AU229" s="16" t="s">
        <v>79</v>
      </c>
      <c r="AY229" s="16" t="s">
        <v>122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77</v>
      </c>
      <c r="BK229" s="215">
        <f>ROUND(I229*H229,2)</f>
        <v>0</v>
      </c>
      <c r="BL229" s="16" t="s">
        <v>142</v>
      </c>
      <c r="BM229" s="16" t="s">
        <v>418</v>
      </c>
    </row>
    <row r="230" s="1" customFormat="1">
      <c r="B230" s="37"/>
      <c r="C230" s="38"/>
      <c r="D230" s="216" t="s">
        <v>132</v>
      </c>
      <c r="E230" s="38"/>
      <c r="F230" s="217" t="s">
        <v>417</v>
      </c>
      <c r="G230" s="38"/>
      <c r="H230" s="38"/>
      <c r="I230" s="130"/>
      <c r="J230" s="38"/>
      <c r="K230" s="38"/>
      <c r="L230" s="42"/>
      <c r="M230" s="218"/>
      <c r="N230" s="78"/>
      <c r="O230" s="78"/>
      <c r="P230" s="78"/>
      <c r="Q230" s="78"/>
      <c r="R230" s="78"/>
      <c r="S230" s="78"/>
      <c r="T230" s="79"/>
      <c r="AT230" s="16" t="s">
        <v>132</v>
      </c>
      <c r="AU230" s="16" t="s">
        <v>79</v>
      </c>
    </row>
    <row r="231" s="12" customFormat="1">
      <c r="B231" s="232"/>
      <c r="C231" s="233"/>
      <c r="D231" s="216" t="s">
        <v>192</v>
      </c>
      <c r="E231" s="234" t="s">
        <v>1</v>
      </c>
      <c r="F231" s="235" t="s">
        <v>419</v>
      </c>
      <c r="G231" s="233"/>
      <c r="H231" s="236">
        <v>8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192</v>
      </c>
      <c r="AU231" s="242" t="s">
        <v>79</v>
      </c>
      <c r="AV231" s="12" t="s">
        <v>79</v>
      </c>
      <c r="AW231" s="12" t="s">
        <v>31</v>
      </c>
      <c r="AX231" s="12" t="s">
        <v>77</v>
      </c>
      <c r="AY231" s="242" t="s">
        <v>122</v>
      </c>
    </row>
    <row r="232" s="10" customFormat="1" ht="22.8" customHeight="1">
      <c r="B232" s="188"/>
      <c r="C232" s="189"/>
      <c r="D232" s="190" t="s">
        <v>68</v>
      </c>
      <c r="E232" s="202" t="s">
        <v>79</v>
      </c>
      <c r="F232" s="202" t="s">
        <v>420</v>
      </c>
      <c r="G232" s="189"/>
      <c r="H232" s="189"/>
      <c r="I232" s="192"/>
      <c r="J232" s="203">
        <f>BK232</f>
        <v>0</v>
      </c>
      <c r="K232" s="189"/>
      <c r="L232" s="194"/>
      <c r="M232" s="195"/>
      <c r="N232" s="196"/>
      <c r="O232" s="196"/>
      <c r="P232" s="197">
        <f>SUM(P233:P238)</f>
        <v>0</v>
      </c>
      <c r="Q232" s="196"/>
      <c r="R232" s="197">
        <f>SUM(R233:R238)</f>
        <v>0</v>
      </c>
      <c r="S232" s="196"/>
      <c r="T232" s="198">
        <f>SUM(T233:T238)</f>
        <v>0</v>
      </c>
      <c r="AR232" s="199" t="s">
        <v>77</v>
      </c>
      <c r="AT232" s="200" t="s">
        <v>68</v>
      </c>
      <c r="AU232" s="200" t="s">
        <v>77</v>
      </c>
      <c r="AY232" s="199" t="s">
        <v>122</v>
      </c>
      <c r="BK232" s="201">
        <f>SUM(BK233:BK238)</f>
        <v>0</v>
      </c>
    </row>
    <row r="233" s="1" customFormat="1" ht="16.5" customHeight="1">
      <c r="B233" s="37"/>
      <c r="C233" s="204" t="s">
        <v>421</v>
      </c>
      <c r="D233" s="204" t="s">
        <v>125</v>
      </c>
      <c r="E233" s="205" t="s">
        <v>422</v>
      </c>
      <c r="F233" s="206" t="s">
        <v>423</v>
      </c>
      <c r="G233" s="207" t="s">
        <v>272</v>
      </c>
      <c r="H233" s="208">
        <v>5</v>
      </c>
      <c r="I233" s="209"/>
      <c r="J233" s="210">
        <f>ROUND(I233*H233,2)</f>
        <v>0</v>
      </c>
      <c r="K233" s="206" t="s">
        <v>129</v>
      </c>
      <c r="L233" s="42"/>
      <c r="M233" s="211" t="s">
        <v>1</v>
      </c>
      <c r="N233" s="212" t="s">
        <v>40</v>
      </c>
      <c r="O233" s="78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AR233" s="16" t="s">
        <v>142</v>
      </c>
      <c r="AT233" s="16" t="s">
        <v>125</v>
      </c>
      <c r="AU233" s="16" t="s">
        <v>79</v>
      </c>
      <c r="AY233" s="16" t="s">
        <v>122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77</v>
      </c>
      <c r="BK233" s="215">
        <f>ROUND(I233*H233,2)</f>
        <v>0</v>
      </c>
      <c r="BL233" s="16" t="s">
        <v>142</v>
      </c>
      <c r="BM233" s="16" t="s">
        <v>424</v>
      </c>
    </row>
    <row r="234" s="1" customFormat="1">
      <c r="B234" s="37"/>
      <c r="C234" s="38"/>
      <c r="D234" s="216" t="s">
        <v>132</v>
      </c>
      <c r="E234" s="38"/>
      <c r="F234" s="217" t="s">
        <v>425</v>
      </c>
      <c r="G234" s="38"/>
      <c r="H234" s="38"/>
      <c r="I234" s="130"/>
      <c r="J234" s="38"/>
      <c r="K234" s="38"/>
      <c r="L234" s="42"/>
      <c r="M234" s="218"/>
      <c r="N234" s="78"/>
      <c r="O234" s="78"/>
      <c r="P234" s="78"/>
      <c r="Q234" s="78"/>
      <c r="R234" s="78"/>
      <c r="S234" s="78"/>
      <c r="T234" s="79"/>
      <c r="AT234" s="16" t="s">
        <v>132</v>
      </c>
      <c r="AU234" s="16" t="s">
        <v>79</v>
      </c>
    </row>
    <row r="235" s="12" customFormat="1">
      <c r="B235" s="232"/>
      <c r="C235" s="233"/>
      <c r="D235" s="216" t="s">
        <v>192</v>
      </c>
      <c r="E235" s="234" t="s">
        <v>1</v>
      </c>
      <c r="F235" s="235" t="s">
        <v>426</v>
      </c>
      <c r="G235" s="233"/>
      <c r="H235" s="236">
        <v>5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192</v>
      </c>
      <c r="AU235" s="242" t="s">
        <v>79</v>
      </c>
      <c r="AV235" s="12" t="s">
        <v>79</v>
      </c>
      <c r="AW235" s="12" t="s">
        <v>31</v>
      </c>
      <c r="AX235" s="12" t="s">
        <v>77</v>
      </c>
      <c r="AY235" s="242" t="s">
        <v>122</v>
      </c>
    </row>
    <row r="236" s="1" customFormat="1" ht="16.5" customHeight="1">
      <c r="B236" s="37"/>
      <c r="C236" s="204" t="s">
        <v>427</v>
      </c>
      <c r="D236" s="204" t="s">
        <v>125</v>
      </c>
      <c r="E236" s="205" t="s">
        <v>428</v>
      </c>
      <c r="F236" s="206" t="s">
        <v>429</v>
      </c>
      <c r="G236" s="207" t="s">
        <v>272</v>
      </c>
      <c r="H236" s="208">
        <v>0.35999999999999999</v>
      </c>
      <c r="I236" s="209"/>
      <c r="J236" s="210">
        <f>ROUND(I236*H236,2)</f>
        <v>0</v>
      </c>
      <c r="K236" s="206" t="s">
        <v>129</v>
      </c>
      <c r="L236" s="42"/>
      <c r="M236" s="211" t="s">
        <v>1</v>
      </c>
      <c r="N236" s="212" t="s">
        <v>40</v>
      </c>
      <c r="O236" s="78"/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AR236" s="16" t="s">
        <v>142</v>
      </c>
      <c r="AT236" s="16" t="s">
        <v>125</v>
      </c>
      <c r="AU236" s="16" t="s">
        <v>79</v>
      </c>
      <c r="AY236" s="16" t="s">
        <v>122</v>
      </c>
      <c r="BE236" s="215">
        <f>IF(N236="základní",J236,0)</f>
        <v>0</v>
      </c>
      <c r="BF236" s="215">
        <f>IF(N236="snížená",J236,0)</f>
        <v>0</v>
      </c>
      <c r="BG236" s="215">
        <f>IF(N236="zákl. přenesená",J236,0)</f>
        <v>0</v>
      </c>
      <c r="BH236" s="215">
        <f>IF(N236="sníž. přenesená",J236,0)</f>
        <v>0</v>
      </c>
      <c r="BI236" s="215">
        <f>IF(N236="nulová",J236,0)</f>
        <v>0</v>
      </c>
      <c r="BJ236" s="16" t="s">
        <v>77</v>
      </c>
      <c r="BK236" s="215">
        <f>ROUND(I236*H236,2)</f>
        <v>0</v>
      </c>
      <c r="BL236" s="16" t="s">
        <v>142</v>
      </c>
      <c r="BM236" s="16" t="s">
        <v>430</v>
      </c>
    </row>
    <row r="237" s="1" customFormat="1">
      <c r="B237" s="37"/>
      <c r="C237" s="38"/>
      <c r="D237" s="216" t="s">
        <v>132</v>
      </c>
      <c r="E237" s="38"/>
      <c r="F237" s="217" t="s">
        <v>431</v>
      </c>
      <c r="G237" s="38"/>
      <c r="H237" s="38"/>
      <c r="I237" s="130"/>
      <c r="J237" s="38"/>
      <c r="K237" s="38"/>
      <c r="L237" s="42"/>
      <c r="M237" s="218"/>
      <c r="N237" s="78"/>
      <c r="O237" s="78"/>
      <c r="P237" s="78"/>
      <c r="Q237" s="78"/>
      <c r="R237" s="78"/>
      <c r="S237" s="78"/>
      <c r="T237" s="79"/>
      <c r="AT237" s="16" t="s">
        <v>132</v>
      </c>
      <c r="AU237" s="16" t="s">
        <v>79</v>
      </c>
    </row>
    <row r="238" s="12" customFormat="1">
      <c r="B238" s="232"/>
      <c r="C238" s="233"/>
      <c r="D238" s="216" t="s">
        <v>192</v>
      </c>
      <c r="E238" s="234" t="s">
        <v>1</v>
      </c>
      <c r="F238" s="235" t="s">
        <v>432</v>
      </c>
      <c r="G238" s="233"/>
      <c r="H238" s="236">
        <v>0.35999999999999999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AT238" s="242" t="s">
        <v>192</v>
      </c>
      <c r="AU238" s="242" t="s">
        <v>79</v>
      </c>
      <c r="AV238" s="12" t="s">
        <v>79</v>
      </c>
      <c r="AW238" s="12" t="s">
        <v>31</v>
      </c>
      <c r="AX238" s="12" t="s">
        <v>77</v>
      </c>
      <c r="AY238" s="242" t="s">
        <v>122</v>
      </c>
    </row>
    <row r="239" s="10" customFormat="1" ht="22.8" customHeight="1">
      <c r="B239" s="188"/>
      <c r="C239" s="189"/>
      <c r="D239" s="190" t="s">
        <v>68</v>
      </c>
      <c r="E239" s="202" t="s">
        <v>142</v>
      </c>
      <c r="F239" s="202" t="s">
        <v>433</v>
      </c>
      <c r="G239" s="189"/>
      <c r="H239" s="189"/>
      <c r="I239" s="192"/>
      <c r="J239" s="203">
        <f>BK239</f>
        <v>0</v>
      </c>
      <c r="K239" s="189"/>
      <c r="L239" s="194"/>
      <c r="M239" s="195"/>
      <c r="N239" s="196"/>
      <c r="O239" s="196"/>
      <c r="P239" s="197">
        <f>SUM(P240:P242)</f>
        <v>0</v>
      </c>
      <c r="Q239" s="196"/>
      <c r="R239" s="197">
        <f>SUM(R240:R242)</f>
        <v>0.70655999999999997</v>
      </c>
      <c r="S239" s="196"/>
      <c r="T239" s="198">
        <f>SUM(T240:T242)</f>
        <v>0</v>
      </c>
      <c r="AR239" s="199" t="s">
        <v>77</v>
      </c>
      <c r="AT239" s="200" t="s">
        <v>68</v>
      </c>
      <c r="AU239" s="200" t="s">
        <v>77</v>
      </c>
      <c r="AY239" s="199" t="s">
        <v>122</v>
      </c>
      <c r="BK239" s="201">
        <f>SUM(BK240:BK242)</f>
        <v>0</v>
      </c>
    </row>
    <row r="240" s="1" customFormat="1" ht="16.5" customHeight="1">
      <c r="B240" s="37"/>
      <c r="C240" s="204" t="s">
        <v>434</v>
      </c>
      <c r="D240" s="204" t="s">
        <v>125</v>
      </c>
      <c r="E240" s="205" t="s">
        <v>435</v>
      </c>
      <c r="F240" s="206" t="s">
        <v>436</v>
      </c>
      <c r="G240" s="207" t="s">
        <v>169</v>
      </c>
      <c r="H240" s="208">
        <v>8</v>
      </c>
      <c r="I240" s="209"/>
      <c r="J240" s="210">
        <f>ROUND(I240*H240,2)</f>
        <v>0</v>
      </c>
      <c r="K240" s="206" t="s">
        <v>129</v>
      </c>
      <c r="L240" s="42"/>
      <c r="M240" s="211" t="s">
        <v>1</v>
      </c>
      <c r="N240" s="212" t="s">
        <v>40</v>
      </c>
      <c r="O240" s="78"/>
      <c r="P240" s="213">
        <f>O240*H240</f>
        <v>0</v>
      </c>
      <c r="Q240" s="213">
        <v>0.088319999999999996</v>
      </c>
      <c r="R240" s="213">
        <f>Q240*H240</f>
        <v>0.70655999999999997</v>
      </c>
      <c r="S240" s="213">
        <v>0</v>
      </c>
      <c r="T240" s="214">
        <f>S240*H240</f>
        <v>0</v>
      </c>
      <c r="AR240" s="16" t="s">
        <v>142</v>
      </c>
      <c r="AT240" s="16" t="s">
        <v>125</v>
      </c>
      <c r="AU240" s="16" t="s">
        <v>79</v>
      </c>
      <c r="AY240" s="16" t="s">
        <v>122</v>
      </c>
      <c r="BE240" s="215">
        <f>IF(N240="základní",J240,0)</f>
        <v>0</v>
      </c>
      <c r="BF240" s="215">
        <f>IF(N240="snížená",J240,0)</f>
        <v>0</v>
      </c>
      <c r="BG240" s="215">
        <f>IF(N240="zákl. přenesená",J240,0)</f>
        <v>0</v>
      </c>
      <c r="BH240" s="215">
        <f>IF(N240="sníž. přenesená",J240,0)</f>
        <v>0</v>
      </c>
      <c r="BI240" s="215">
        <f>IF(N240="nulová",J240,0)</f>
        <v>0</v>
      </c>
      <c r="BJ240" s="16" t="s">
        <v>77</v>
      </c>
      <c r="BK240" s="215">
        <f>ROUND(I240*H240,2)</f>
        <v>0</v>
      </c>
      <c r="BL240" s="16" t="s">
        <v>142</v>
      </c>
      <c r="BM240" s="16" t="s">
        <v>437</v>
      </c>
    </row>
    <row r="241" s="1" customFormat="1">
      <c r="B241" s="37"/>
      <c r="C241" s="38"/>
      <c r="D241" s="216" t="s">
        <v>132</v>
      </c>
      <c r="E241" s="38"/>
      <c r="F241" s="217" t="s">
        <v>438</v>
      </c>
      <c r="G241" s="38"/>
      <c r="H241" s="38"/>
      <c r="I241" s="130"/>
      <c r="J241" s="38"/>
      <c r="K241" s="38"/>
      <c r="L241" s="42"/>
      <c r="M241" s="218"/>
      <c r="N241" s="78"/>
      <c r="O241" s="78"/>
      <c r="P241" s="78"/>
      <c r="Q241" s="78"/>
      <c r="R241" s="78"/>
      <c r="S241" s="78"/>
      <c r="T241" s="79"/>
      <c r="AT241" s="16" t="s">
        <v>132</v>
      </c>
      <c r="AU241" s="16" t="s">
        <v>79</v>
      </c>
    </row>
    <row r="242" s="12" customFormat="1">
      <c r="B242" s="232"/>
      <c r="C242" s="233"/>
      <c r="D242" s="216" t="s">
        <v>192</v>
      </c>
      <c r="E242" s="234" t="s">
        <v>1</v>
      </c>
      <c r="F242" s="235" t="s">
        <v>439</v>
      </c>
      <c r="G242" s="233"/>
      <c r="H242" s="236">
        <v>8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AT242" s="242" t="s">
        <v>192</v>
      </c>
      <c r="AU242" s="242" t="s">
        <v>79</v>
      </c>
      <c r="AV242" s="12" t="s">
        <v>79</v>
      </c>
      <c r="AW242" s="12" t="s">
        <v>31</v>
      </c>
      <c r="AX242" s="12" t="s">
        <v>77</v>
      </c>
      <c r="AY242" s="242" t="s">
        <v>122</v>
      </c>
    </row>
    <row r="243" s="10" customFormat="1" ht="22.8" customHeight="1">
      <c r="B243" s="188"/>
      <c r="C243" s="189"/>
      <c r="D243" s="190" t="s">
        <v>68</v>
      </c>
      <c r="E243" s="202" t="s">
        <v>121</v>
      </c>
      <c r="F243" s="202" t="s">
        <v>440</v>
      </c>
      <c r="G243" s="189"/>
      <c r="H243" s="189"/>
      <c r="I243" s="192"/>
      <c r="J243" s="203">
        <f>BK243</f>
        <v>0</v>
      </c>
      <c r="K243" s="189"/>
      <c r="L243" s="194"/>
      <c r="M243" s="195"/>
      <c r="N243" s="196"/>
      <c r="O243" s="196"/>
      <c r="P243" s="197">
        <f>SUM(P244:P318)</f>
        <v>0</v>
      </c>
      <c r="Q243" s="196"/>
      <c r="R243" s="197">
        <f>SUM(R244:R318)</f>
        <v>212.19296500000002</v>
      </c>
      <c r="S243" s="196"/>
      <c r="T243" s="198">
        <f>SUM(T244:T318)</f>
        <v>0</v>
      </c>
      <c r="AR243" s="199" t="s">
        <v>77</v>
      </c>
      <c r="AT243" s="200" t="s">
        <v>68</v>
      </c>
      <c r="AU243" s="200" t="s">
        <v>77</v>
      </c>
      <c r="AY243" s="199" t="s">
        <v>122</v>
      </c>
      <c r="BK243" s="201">
        <f>SUM(BK244:BK318)</f>
        <v>0</v>
      </c>
    </row>
    <row r="244" s="1" customFormat="1" ht="16.5" customHeight="1">
      <c r="B244" s="37"/>
      <c r="C244" s="204" t="s">
        <v>441</v>
      </c>
      <c r="D244" s="204" t="s">
        <v>125</v>
      </c>
      <c r="E244" s="205" t="s">
        <v>442</v>
      </c>
      <c r="F244" s="206" t="s">
        <v>443</v>
      </c>
      <c r="G244" s="207" t="s">
        <v>189</v>
      </c>
      <c r="H244" s="208">
        <v>1033.9500000000001</v>
      </c>
      <c r="I244" s="209"/>
      <c r="J244" s="210">
        <f>ROUND(I244*H244,2)</f>
        <v>0</v>
      </c>
      <c r="K244" s="206" t="s">
        <v>129</v>
      </c>
      <c r="L244" s="42"/>
      <c r="M244" s="211" t="s">
        <v>1</v>
      </c>
      <c r="N244" s="212" t="s">
        <v>40</v>
      </c>
      <c r="O244" s="78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AR244" s="16" t="s">
        <v>142</v>
      </c>
      <c r="AT244" s="16" t="s">
        <v>125</v>
      </c>
      <c r="AU244" s="16" t="s">
        <v>79</v>
      </c>
      <c r="AY244" s="16" t="s">
        <v>122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77</v>
      </c>
      <c r="BK244" s="215">
        <f>ROUND(I244*H244,2)</f>
        <v>0</v>
      </c>
      <c r="BL244" s="16" t="s">
        <v>142</v>
      </c>
      <c r="BM244" s="16" t="s">
        <v>444</v>
      </c>
    </row>
    <row r="245" s="1" customFormat="1">
      <c r="B245" s="37"/>
      <c r="C245" s="38"/>
      <c r="D245" s="216" t="s">
        <v>132</v>
      </c>
      <c r="E245" s="38"/>
      <c r="F245" s="217" t="s">
        <v>445</v>
      </c>
      <c r="G245" s="38"/>
      <c r="H245" s="38"/>
      <c r="I245" s="130"/>
      <c r="J245" s="38"/>
      <c r="K245" s="38"/>
      <c r="L245" s="42"/>
      <c r="M245" s="218"/>
      <c r="N245" s="78"/>
      <c r="O245" s="78"/>
      <c r="P245" s="78"/>
      <c r="Q245" s="78"/>
      <c r="R245" s="78"/>
      <c r="S245" s="78"/>
      <c r="T245" s="79"/>
      <c r="AT245" s="16" t="s">
        <v>132</v>
      </c>
      <c r="AU245" s="16" t="s">
        <v>79</v>
      </c>
    </row>
    <row r="246" s="12" customFormat="1">
      <c r="B246" s="232"/>
      <c r="C246" s="233"/>
      <c r="D246" s="216" t="s">
        <v>192</v>
      </c>
      <c r="E246" s="234" t="s">
        <v>1</v>
      </c>
      <c r="F246" s="235" t="s">
        <v>446</v>
      </c>
      <c r="G246" s="233"/>
      <c r="H246" s="236">
        <v>1033.9500000000001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AT246" s="242" t="s">
        <v>192</v>
      </c>
      <c r="AU246" s="242" t="s">
        <v>79</v>
      </c>
      <c r="AV246" s="12" t="s">
        <v>79</v>
      </c>
      <c r="AW246" s="12" t="s">
        <v>31</v>
      </c>
      <c r="AX246" s="12" t="s">
        <v>77</v>
      </c>
      <c r="AY246" s="242" t="s">
        <v>122</v>
      </c>
    </row>
    <row r="247" s="1" customFormat="1" ht="16.5" customHeight="1">
      <c r="B247" s="37"/>
      <c r="C247" s="204" t="s">
        <v>447</v>
      </c>
      <c r="D247" s="204" t="s">
        <v>125</v>
      </c>
      <c r="E247" s="205" t="s">
        <v>448</v>
      </c>
      <c r="F247" s="206" t="s">
        <v>449</v>
      </c>
      <c r="G247" s="207" t="s">
        <v>189</v>
      </c>
      <c r="H247" s="208">
        <v>211</v>
      </c>
      <c r="I247" s="209"/>
      <c r="J247" s="210">
        <f>ROUND(I247*H247,2)</f>
        <v>0</v>
      </c>
      <c r="K247" s="206" t="s">
        <v>129</v>
      </c>
      <c r="L247" s="42"/>
      <c r="M247" s="211" t="s">
        <v>1</v>
      </c>
      <c r="N247" s="212" t="s">
        <v>40</v>
      </c>
      <c r="O247" s="78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AR247" s="16" t="s">
        <v>142</v>
      </c>
      <c r="AT247" s="16" t="s">
        <v>125</v>
      </c>
      <c r="AU247" s="16" t="s">
        <v>79</v>
      </c>
      <c r="AY247" s="16" t="s">
        <v>122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77</v>
      </c>
      <c r="BK247" s="215">
        <f>ROUND(I247*H247,2)</f>
        <v>0</v>
      </c>
      <c r="BL247" s="16" t="s">
        <v>142</v>
      </c>
      <c r="BM247" s="16" t="s">
        <v>450</v>
      </c>
    </row>
    <row r="248" s="1" customFormat="1">
      <c r="B248" s="37"/>
      <c r="C248" s="38"/>
      <c r="D248" s="216" t="s">
        <v>132</v>
      </c>
      <c r="E248" s="38"/>
      <c r="F248" s="217" t="s">
        <v>451</v>
      </c>
      <c r="G248" s="38"/>
      <c r="H248" s="38"/>
      <c r="I248" s="130"/>
      <c r="J248" s="38"/>
      <c r="K248" s="38"/>
      <c r="L248" s="42"/>
      <c r="M248" s="218"/>
      <c r="N248" s="78"/>
      <c r="O248" s="78"/>
      <c r="P248" s="78"/>
      <c r="Q248" s="78"/>
      <c r="R248" s="78"/>
      <c r="S248" s="78"/>
      <c r="T248" s="79"/>
      <c r="AT248" s="16" t="s">
        <v>132</v>
      </c>
      <c r="AU248" s="16" t="s">
        <v>79</v>
      </c>
    </row>
    <row r="249" s="12" customFormat="1">
      <c r="B249" s="232"/>
      <c r="C249" s="233"/>
      <c r="D249" s="216" t="s">
        <v>192</v>
      </c>
      <c r="E249" s="234" t="s">
        <v>1</v>
      </c>
      <c r="F249" s="235" t="s">
        <v>452</v>
      </c>
      <c r="G249" s="233"/>
      <c r="H249" s="236">
        <v>211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AT249" s="242" t="s">
        <v>192</v>
      </c>
      <c r="AU249" s="242" t="s">
        <v>79</v>
      </c>
      <c r="AV249" s="12" t="s">
        <v>79</v>
      </c>
      <c r="AW249" s="12" t="s">
        <v>31</v>
      </c>
      <c r="AX249" s="12" t="s">
        <v>77</v>
      </c>
      <c r="AY249" s="242" t="s">
        <v>122</v>
      </c>
    </row>
    <row r="250" s="1" customFormat="1" ht="16.5" customHeight="1">
      <c r="B250" s="37"/>
      <c r="C250" s="204" t="s">
        <v>453</v>
      </c>
      <c r="D250" s="204" t="s">
        <v>125</v>
      </c>
      <c r="E250" s="205" t="s">
        <v>454</v>
      </c>
      <c r="F250" s="206" t="s">
        <v>455</v>
      </c>
      <c r="G250" s="207" t="s">
        <v>189</v>
      </c>
      <c r="H250" s="208">
        <v>1072.4100000000001</v>
      </c>
      <c r="I250" s="209"/>
      <c r="J250" s="210">
        <f>ROUND(I250*H250,2)</f>
        <v>0</v>
      </c>
      <c r="K250" s="206" t="s">
        <v>129</v>
      </c>
      <c r="L250" s="42"/>
      <c r="M250" s="211" t="s">
        <v>1</v>
      </c>
      <c r="N250" s="212" t="s">
        <v>40</v>
      </c>
      <c r="O250" s="78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AR250" s="16" t="s">
        <v>142</v>
      </c>
      <c r="AT250" s="16" t="s">
        <v>125</v>
      </c>
      <c r="AU250" s="16" t="s">
        <v>79</v>
      </c>
      <c r="AY250" s="16" t="s">
        <v>122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77</v>
      </c>
      <c r="BK250" s="215">
        <f>ROUND(I250*H250,2)</f>
        <v>0</v>
      </c>
      <c r="BL250" s="16" t="s">
        <v>142</v>
      </c>
      <c r="BM250" s="16" t="s">
        <v>456</v>
      </c>
    </row>
    <row r="251" s="1" customFormat="1">
      <c r="B251" s="37"/>
      <c r="C251" s="38"/>
      <c r="D251" s="216" t="s">
        <v>132</v>
      </c>
      <c r="E251" s="38"/>
      <c r="F251" s="217" t="s">
        <v>457</v>
      </c>
      <c r="G251" s="38"/>
      <c r="H251" s="38"/>
      <c r="I251" s="130"/>
      <c r="J251" s="38"/>
      <c r="K251" s="38"/>
      <c r="L251" s="42"/>
      <c r="M251" s="218"/>
      <c r="N251" s="78"/>
      <c r="O251" s="78"/>
      <c r="P251" s="78"/>
      <c r="Q251" s="78"/>
      <c r="R251" s="78"/>
      <c r="S251" s="78"/>
      <c r="T251" s="79"/>
      <c r="AT251" s="16" t="s">
        <v>132</v>
      </c>
      <c r="AU251" s="16" t="s">
        <v>79</v>
      </c>
    </row>
    <row r="252" s="11" customFormat="1">
      <c r="B252" s="222"/>
      <c r="C252" s="223"/>
      <c r="D252" s="216" t="s">
        <v>192</v>
      </c>
      <c r="E252" s="224" t="s">
        <v>1</v>
      </c>
      <c r="F252" s="225" t="s">
        <v>458</v>
      </c>
      <c r="G252" s="223"/>
      <c r="H252" s="224" t="s">
        <v>1</v>
      </c>
      <c r="I252" s="226"/>
      <c r="J252" s="223"/>
      <c r="K252" s="223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192</v>
      </c>
      <c r="AU252" s="231" t="s">
        <v>79</v>
      </c>
      <c r="AV252" s="11" t="s">
        <v>77</v>
      </c>
      <c r="AW252" s="11" t="s">
        <v>31</v>
      </c>
      <c r="AX252" s="11" t="s">
        <v>69</v>
      </c>
      <c r="AY252" s="231" t="s">
        <v>122</v>
      </c>
    </row>
    <row r="253" s="12" customFormat="1">
      <c r="B253" s="232"/>
      <c r="C253" s="233"/>
      <c r="D253" s="216" t="s">
        <v>192</v>
      </c>
      <c r="E253" s="234" t="s">
        <v>1</v>
      </c>
      <c r="F253" s="235" t="s">
        <v>459</v>
      </c>
      <c r="G253" s="233"/>
      <c r="H253" s="236">
        <v>135.75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192</v>
      </c>
      <c r="AU253" s="242" t="s">
        <v>79</v>
      </c>
      <c r="AV253" s="12" t="s">
        <v>79</v>
      </c>
      <c r="AW253" s="12" t="s">
        <v>31</v>
      </c>
      <c r="AX253" s="12" t="s">
        <v>69</v>
      </c>
      <c r="AY253" s="242" t="s">
        <v>122</v>
      </c>
    </row>
    <row r="254" s="11" customFormat="1">
      <c r="B254" s="222"/>
      <c r="C254" s="223"/>
      <c r="D254" s="216" t="s">
        <v>192</v>
      </c>
      <c r="E254" s="224" t="s">
        <v>1</v>
      </c>
      <c r="F254" s="225" t="s">
        <v>460</v>
      </c>
      <c r="G254" s="223"/>
      <c r="H254" s="224" t="s">
        <v>1</v>
      </c>
      <c r="I254" s="226"/>
      <c r="J254" s="223"/>
      <c r="K254" s="223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192</v>
      </c>
      <c r="AU254" s="231" t="s">
        <v>79</v>
      </c>
      <c r="AV254" s="11" t="s">
        <v>77</v>
      </c>
      <c r="AW254" s="11" t="s">
        <v>31</v>
      </c>
      <c r="AX254" s="11" t="s">
        <v>69</v>
      </c>
      <c r="AY254" s="231" t="s">
        <v>122</v>
      </c>
    </row>
    <row r="255" s="12" customFormat="1">
      <c r="B255" s="232"/>
      <c r="C255" s="233"/>
      <c r="D255" s="216" t="s">
        <v>192</v>
      </c>
      <c r="E255" s="234" t="s">
        <v>1</v>
      </c>
      <c r="F255" s="235" t="s">
        <v>461</v>
      </c>
      <c r="G255" s="233"/>
      <c r="H255" s="236">
        <v>229.40000000000001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AT255" s="242" t="s">
        <v>192</v>
      </c>
      <c r="AU255" s="242" t="s">
        <v>79</v>
      </c>
      <c r="AV255" s="12" t="s">
        <v>79</v>
      </c>
      <c r="AW255" s="12" t="s">
        <v>31</v>
      </c>
      <c r="AX255" s="12" t="s">
        <v>69</v>
      </c>
      <c r="AY255" s="242" t="s">
        <v>122</v>
      </c>
    </row>
    <row r="256" s="12" customFormat="1">
      <c r="B256" s="232"/>
      <c r="C256" s="233"/>
      <c r="D256" s="216" t="s">
        <v>192</v>
      </c>
      <c r="E256" s="234" t="s">
        <v>1</v>
      </c>
      <c r="F256" s="235" t="s">
        <v>462</v>
      </c>
      <c r="G256" s="233"/>
      <c r="H256" s="236">
        <v>239.59999999999999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AT256" s="242" t="s">
        <v>192</v>
      </c>
      <c r="AU256" s="242" t="s">
        <v>79</v>
      </c>
      <c r="AV256" s="12" t="s">
        <v>79</v>
      </c>
      <c r="AW256" s="12" t="s">
        <v>31</v>
      </c>
      <c r="AX256" s="12" t="s">
        <v>69</v>
      </c>
      <c r="AY256" s="242" t="s">
        <v>122</v>
      </c>
    </row>
    <row r="257" s="12" customFormat="1">
      <c r="B257" s="232"/>
      <c r="C257" s="233"/>
      <c r="D257" s="216" t="s">
        <v>192</v>
      </c>
      <c r="E257" s="234" t="s">
        <v>1</v>
      </c>
      <c r="F257" s="235" t="s">
        <v>463</v>
      </c>
      <c r="G257" s="233"/>
      <c r="H257" s="236">
        <v>143.69999999999999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192</v>
      </c>
      <c r="AU257" s="242" t="s">
        <v>79</v>
      </c>
      <c r="AV257" s="12" t="s">
        <v>79</v>
      </c>
      <c r="AW257" s="12" t="s">
        <v>31</v>
      </c>
      <c r="AX257" s="12" t="s">
        <v>69</v>
      </c>
      <c r="AY257" s="242" t="s">
        <v>122</v>
      </c>
    </row>
    <row r="258" s="14" customFormat="1">
      <c r="B258" s="254"/>
      <c r="C258" s="255"/>
      <c r="D258" s="216" t="s">
        <v>192</v>
      </c>
      <c r="E258" s="256" t="s">
        <v>1</v>
      </c>
      <c r="F258" s="257" t="s">
        <v>294</v>
      </c>
      <c r="G258" s="255"/>
      <c r="H258" s="258">
        <v>748.45000000000005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AT258" s="264" t="s">
        <v>192</v>
      </c>
      <c r="AU258" s="264" t="s">
        <v>79</v>
      </c>
      <c r="AV258" s="14" t="s">
        <v>137</v>
      </c>
      <c r="AW258" s="14" t="s">
        <v>31</v>
      </c>
      <c r="AX258" s="14" t="s">
        <v>69</v>
      </c>
      <c r="AY258" s="264" t="s">
        <v>122</v>
      </c>
    </row>
    <row r="259" s="12" customFormat="1">
      <c r="B259" s="232"/>
      <c r="C259" s="233"/>
      <c r="D259" s="216" t="s">
        <v>192</v>
      </c>
      <c r="E259" s="234" t="s">
        <v>1</v>
      </c>
      <c r="F259" s="235" t="s">
        <v>464</v>
      </c>
      <c r="G259" s="233"/>
      <c r="H259" s="236">
        <v>8.5999999999999996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AT259" s="242" t="s">
        <v>192</v>
      </c>
      <c r="AU259" s="242" t="s">
        <v>79</v>
      </c>
      <c r="AV259" s="12" t="s">
        <v>79</v>
      </c>
      <c r="AW259" s="12" t="s">
        <v>31</v>
      </c>
      <c r="AX259" s="12" t="s">
        <v>69</v>
      </c>
      <c r="AY259" s="242" t="s">
        <v>122</v>
      </c>
    </row>
    <row r="260" s="13" customFormat="1">
      <c r="B260" s="243"/>
      <c r="C260" s="244"/>
      <c r="D260" s="216" t="s">
        <v>192</v>
      </c>
      <c r="E260" s="245" t="s">
        <v>1</v>
      </c>
      <c r="F260" s="246" t="s">
        <v>202</v>
      </c>
      <c r="G260" s="244"/>
      <c r="H260" s="247">
        <v>757.04999999999995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AT260" s="253" t="s">
        <v>192</v>
      </c>
      <c r="AU260" s="253" t="s">
        <v>79</v>
      </c>
      <c r="AV260" s="13" t="s">
        <v>142</v>
      </c>
      <c r="AW260" s="13" t="s">
        <v>31</v>
      </c>
      <c r="AX260" s="13" t="s">
        <v>69</v>
      </c>
      <c r="AY260" s="253" t="s">
        <v>122</v>
      </c>
    </row>
    <row r="261" s="11" customFormat="1">
      <c r="B261" s="222"/>
      <c r="C261" s="223"/>
      <c r="D261" s="216" t="s">
        <v>192</v>
      </c>
      <c r="E261" s="224" t="s">
        <v>1</v>
      </c>
      <c r="F261" s="225" t="s">
        <v>465</v>
      </c>
      <c r="G261" s="223"/>
      <c r="H261" s="224" t="s">
        <v>1</v>
      </c>
      <c r="I261" s="226"/>
      <c r="J261" s="223"/>
      <c r="K261" s="223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192</v>
      </c>
      <c r="AU261" s="231" t="s">
        <v>79</v>
      </c>
      <c r="AV261" s="11" t="s">
        <v>77</v>
      </c>
      <c r="AW261" s="11" t="s">
        <v>31</v>
      </c>
      <c r="AX261" s="11" t="s">
        <v>69</v>
      </c>
      <c r="AY261" s="231" t="s">
        <v>122</v>
      </c>
    </row>
    <row r="262" s="12" customFormat="1">
      <c r="B262" s="232"/>
      <c r="C262" s="233"/>
      <c r="D262" s="216" t="s">
        <v>192</v>
      </c>
      <c r="E262" s="234" t="s">
        <v>1</v>
      </c>
      <c r="F262" s="235" t="s">
        <v>466</v>
      </c>
      <c r="G262" s="233"/>
      <c r="H262" s="236">
        <v>26.199999999999999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AT262" s="242" t="s">
        <v>192</v>
      </c>
      <c r="AU262" s="242" t="s">
        <v>79</v>
      </c>
      <c r="AV262" s="12" t="s">
        <v>79</v>
      </c>
      <c r="AW262" s="12" t="s">
        <v>31</v>
      </c>
      <c r="AX262" s="12" t="s">
        <v>69</v>
      </c>
      <c r="AY262" s="242" t="s">
        <v>122</v>
      </c>
    </row>
    <row r="263" s="11" customFormat="1">
      <c r="B263" s="222"/>
      <c r="C263" s="223"/>
      <c r="D263" s="216" t="s">
        <v>192</v>
      </c>
      <c r="E263" s="224" t="s">
        <v>1</v>
      </c>
      <c r="F263" s="225" t="s">
        <v>460</v>
      </c>
      <c r="G263" s="223"/>
      <c r="H263" s="224" t="s">
        <v>1</v>
      </c>
      <c r="I263" s="226"/>
      <c r="J263" s="223"/>
      <c r="K263" s="223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192</v>
      </c>
      <c r="AU263" s="231" t="s">
        <v>79</v>
      </c>
      <c r="AV263" s="11" t="s">
        <v>77</v>
      </c>
      <c r="AW263" s="11" t="s">
        <v>31</v>
      </c>
      <c r="AX263" s="11" t="s">
        <v>69</v>
      </c>
      <c r="AY263" s="231" t="s">
        <v>122</v>
      </c>
    </row>
    <row r="264" s="12" customFormat="1">
      <c r="B264" s="232"/>
      <c r="C264" s="233"/>
      <c r="D264" s="216" t="s">
        <v>192</v>
      </c>
      <c r="E264" s="234" t="s">
        <v>1</v>
      </c>
      <c r="F264" s="235" t="s">
        <v>467</v>
      </c>
      <c r="G264" s="233"/>
      <c r="H264" s="236">
        <v>20.399999999999999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AT264" s="242" t="s">
        <v>192</v>
      </c>
      <c r="AU264" s="242" t="s">
        <v>79</v>
      </c>
      <c r="AV264" s="12" t="s">
        <v>79</v>
      </c>
      <c r="AW264" s="12" t="s">
        <v>31</v>
      </c>
      <c r="AX264" s="12" t="s">
        <v>69</v>
      </c>
      <c r="AY264" s="242" t="s">
        <v>122</v>
      </c>
    </row>
    <row r="265" s="12" customFormat="1">
      <c r="B265" s="232"/>
      <c r="C265" s="233"/>
      <c r="D265" s="216" t="s">
        <v>192</v>
      </c>
      <c r="E265" s="234" t="s">
        <v>1</v>
      </c>
      <c r="F265" s="235" t="s">
        <v>468</v>
      </c>
      <c r="G265" s="233"/>
      <c r="H265" s="236">
        <v>34.600000000000001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AT265" s="242" t="s">
        <v>192</v>
      </c>
      <c r="AU265" s="242" t="s">
        <v>79</v>
      </c>
      <c r="AV265" s="12" t="s">
        <v>79</v>
      </c>
      <c r="AW265" s="12" t="s">
        <v>31</v>
      </c>
      <c r="AX265" s="12" t="s">
        <v>69</v>
      </c>
      <c r="AY265" s="242" t="s">
        <v>122</v>
      </c>
    </row>
    <row r="266" s="12" customFormat="1">
      <c r="B266" s="232"/>
      <c r="C266" s="233"/>
      <c r="D266" s="216" t="s">
        <v>192</v>
      </c>
      <c r="E266" s="234" t="s">
        <v>1</v>
      </c>
      <c r="F266" s="235" t="s">
        <v>469</v>
      </c>
      <c r="G266" s="233"/>
      <c r="H266" s="236">
        <v>32.5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AT266" s="242" t="s">
        <v>192</v>
      </c>
      <c r="AU266" s="242" t="s">
        <v>79</v>
      </c>
      <c r="AV266" s="12" t="s">
        <v>79</v>
      </c>
      <c r="AW266" s="12" t="s">
        <v>31</v>
      </c>
      <c r="AX266" s="12" t="s">
        <v>69</v>
      </c>
      <c r="AY266" s="242" t="s">
        <v>122</v>
      </c>
    </row>
    <row r="267" s="14" customFormat="1">
      <c r="B267" s="254"/>
      <c r="C267" s="255"/>
      <c r="D267" s="216" t="s">
        <v>192</v>
      </c>
      <c r="E267" s="256" t="s">
        <v>1</v>
      </c>
      <c r="F267" s="257" t="s">
        <v>294</v>
      </c>
      <c r="G267" s="255"/>
      <c r="H267" s="258">
        <v>113.7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AT267" s="264" t="s">
        <v>192</v>
      </c>
      <c r="AU267" s="264" t="s">
        <v>79</v>
      </c>
      <c r="AV267" s="14" t="s">
        <v>137</v>
      </c>
      <c r="AW267" s="14" t="s">
        <v>31</v>
      </c>
      <c r="AX267" s="14" t="s">
        <v>69</v>
      </c>
      <c r="AY267" s="264" t="s">
        <v>122</v>
      </c>
    </row>
    <row r="268" s="12" customFormat="1">
      <c r="B268" s="232"/>
      <c r="C268" s="233"/>
      <c r="D268" s="216" t="s">
        <v>192</v>
      </c>
      <c r="E268" s="234" t="s">
        <v>1</v>
      </c>
      <c r="F268" s="235" t="s">
        <v>470</v>
      </c>
      <c r="G268" s="233"/>
      <c r="H268" s="236">
        <v>43.100000000000001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AT268" s="242" t="s">
        <v>192</v>
      </c>
      <c r="AU268" s="242" t="s">
        <v>79</v>
      </c>
      <c r="AV268" s="12" t="s">
        <v>79</v>
      </c>
      <c r="AW268" s="12" t="s">
        <v>31</v>
      </c>
      <c r="AX268" s="12" t="s">
        <v>69</v>
      </c>
      <c r="AY268" s="242" t="s">
        <v>122</v>
      </c>
    </row>
    <row r="269" s="13" customFormat="1">
      <c r="B269" s="243"/>
      <c r="C269" s="244"/>
      <c r="D269" s="216" t="s">
        <v>192</v>
      </c>
      <c r="E269" s="245" t="s">
        <v>1</v>
      </c>
      <c r="F269" s="246" t="s">
        <v>202</v>
      </c>
      <c r="G269" s="244"/>
      <c r="H269" s="247">
        <v>156.80000000000001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AT269" s="253" t="s">
        <v>192</v>
      </c>
      <c r="AU269" s="253" t="s">
        <v>79</v>
      </c>
      <c r="AV269" s="13" t="s">
        <v>142</v>
      </c>
      <c r="AW269" s="13" t="s">
        <v>31</v>
      </c>
      <c r="AX269" s="13" t="s">
        <v>69</v>
      </c>
      <c r="AY269" s="253" t="s">
        <v>122</v>
      </c>
    </row>
    <row r="270" s="12" customFormat="1">
      <c r="B270" s="232"/>
      <c r="C270" s="233"/>
      <c r="D270" s="216" t="s">
        <v>192</v>
      </c>
      <c r="E270" s="234" t="s">
        <v>1</v>
      </c>
      <c r="F270" s="235" t="s">
        <v>471</v>
      </c>
      <c r="G270" s="233"/>
      <c r="H270" s="236">
        <v>171.91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AT270" s="242" t="s">
        <v>192</v>
      </c>
      <c r="AU270" s="242" t="s">
        <v>79</v>
      </c>
      <c r="AV270" s="12" t="s">
        <v>79</v>
      </c>
      <c r="AW270" s="12" t="s">
        <v>31</v>
      </c>
      <c r="AX270" s="12" t="s">
        <v>69</v>
      </c>
      <c r="AY270" s="242" t="s">
        <v>122</v>
      </c>
    </row>
    <row r="271" s="12" customFormat="1">
      <c r="B271" s="232"/>
      <c r="C271" s="233"/>
      <c r="D271" s="216" t="s">
        <v>192</v>
      </c>
      <c r="E271" s="234" t="s">
        <v>1</v>
      </c>
      <c r="F271" s="235" t="s">
        <v>472</v>
      </c>
      <c r="G271" s="233"/>
      <c r="H271" s="236">
        <v>1072.4100000000001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AT271" s="242" t="s">
        <v>192</v>
      </c>
      <c r="AU271" s="242" t="s">
        <v>79</v>
      </c>
      <c r="AV271" s="12" t="s">
        <v>79</v>
      </c>
      <c r="AW271" s="12" t="s">
        <v>31</v>
      </c>
      <c r="AX271" s="12" t="s">
        <v>77</v>
      </c>
      <c r="AY271" s="242" t="s">
        <v>122</v>
      </c>
    </row>
    <row r="272" s="1" customFormat="1" ht="16.5" customHeight="1">
      <c r="B272" s="37"/>
      <c r="C272" s="204" t="s">
        <v>473</v>
      </c>
      <c r="D272" s="204" t="s">
        <v>125</v>
      </c>
      <c r="E272" s="205" t="s">
        <v>474</v>
      </c>
      <c r="F272" s="206" t="s">
        <v>475</v>
      </c>
      <c r="G272" s="207" t="s">
        <v>189</v>
      </c>
      <c r="H272" s="208">
        <v>370.5</v>
      </c>
      <c r="I272" s="209"/>
      <c r="J272" s="210">
        <f>ROUND(I272*H272,2)</f>
        <v>0</v>
      </c>
      <c r="K272" s="206" t="s">
        <v>129</v>
      </c>
      <c r="L272" s="42"/>
      <c r="M272" s="211" t="s">
        <v>1</v>
      </c>
      <c r="N272" s="212" t="s">
        <v>40</v>
      </c>
      <c r="O272" s="78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AR272" s="16" t="s">
        <v>142</v>
      </c>
      <c r="AT272" s="16" t="s">
        <v>125</v>
      </c>
      <c r="AU272" s="16" t="s">
        <v>79</v>
      </c>
      <c r="AY272" s="16" t="s">
        <v>122</v>
      </c>
      <c r="BE272" s="215">
        <f>IF(N272="základní",J272,0)</f>
        <v>0</v>
      </c>
      <c r="BF272" s="215">
        <f>IF(N272="snížená",J272,0)</f>
        <v>0</v>
      </c>
      <c r="BG272" s="215">
        <f>IF(N272="zákl. přenesená",J272,0)</f>
        <v>0</v>
      </c>
      <c r="BH272" s="215">
        <f>IF(N272="sníž. přenesená",J272,0)</f>
        <v>0</v>
      </c>
      <c r="BI272" s="215">
        <f>IF(N272="nulová",J272,0)</f>
        <v>0</v>
      </c>
      <c r="BJ272" s="16" t="s">
        <v>77</v>
      </c>
      <c r="BK272" s="215">
        <f>ROUND(I272*H272,2)</f>
        <v>0</v>
      </c>
      <c r="BL272" s="16" t="s">
        <v>142</v>
      </c>
      <c r="BM272" s="16" t="s">
        <v>476</v>
      </c>
    </row>
    <row r="273" s="1" customFormat="1">
      <c r="B273" s="37"/>
      <c r="C273" s="38"/>
      <c r="D273" s="216" t="s">
        <v>132</v>
      </c>
      <c r="E273" s="38"/>
      <c r="F273" s="217" t="s">
        <v>477</v>
      </c>
      <c r="G273" s="38"/>
      <c r="H273" s="38"/>
      <c r="I273" s="130"/>
      <c r="J273" s="38"/>
      <c r="K273" s="38"/>
      <c r="L273" s="42"/>
      <c r="M273" s="218"/>
      <c r="N273" s="78"/>
      <c r="O273" s="78"/>
      <c r="P273" s="78"/>
      <c r="Q273" s="78"/>
      <c r="R273" s="78"/>
      <c r="S273" s="78"/>
      <c r="T273" s="79"/>
      <c r="AT273" s="16" t="s">
        <v>132</v>
      </c>
      <c r="AU273" s="16" t="s">
        <v>79</v>
      </c>
    </row>
    <row r="274" s="12" customFormat="1">
      <c r="B274" s="232"/>
      <c r="C274" s="233"/>
      <c r="D274" s="216" t="s">
        <v>192</v>
      </c>
      <c r="E274" s="234" t="s">
        <v>1</v>
      </c>
      <c r="F274" s="235" t="s">
        <v>478</v>
      </c>
      <c r="G274" s="233"/>
      <c r="H274" s="236">
        <v>231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AT274" s="242" t="s">
        <v>192</v>
      </c>
      <c r="AU274" s="242" t="s">
        <v>79</v>
      </c>
      <c r="AV274" s="12" t="s">
        <v>79</v>
      </c>
      <c r="AW274" s="12" t="s">
        <v>31</v>
      </c>
      <c r="AX274" s="12" t="s">
        <v>69</v>
      </c>
      <c r="AY274" s="242" t="s">
        <v>122</v>
      </c>
    </row>
    <row r="275" s="12" customFormat="1">
      <c r="B275" s="232"/>
      <c r="C275" s="233"/>
      <c r="D275" s="216" t="s">
        <v>192</v>
      </c>
      <c r="E275" s="234" t="s">
        <v>1</v>
      </c>
      <c r="F275" s="235" t="s">
        <v>479</v>
      </c>
      <c r="G275" s="233"/>
      <c r="H275" s="236">
        <v>139.5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192</v>
      </c>
      <c r="AU275" s="242" t="s">
        <v>79</v>
      </c>
      <c r="AV275" s="12" t="s">
        <v>79</v>
      </c>
      <c r="AW275" s="12" t="s">
        <v>31</v>
      </c>
      <c r="AX275" s="12" t="s">
        <v>69</v>
      </c>
      <c r="AY275" s="242" t="s">
        <v>122</v>
      </c>
    </row>
    <row r="276" s="13" customFormat="1">
      <c r="B276" s="243"/>
      <c r="C276" s="244"/>
      <c r="D276" s="216" t="s">
        <v>192</v>
      </c>
      <c r="E276" s="245" t="s">
        <v>1</v>
      </c>
      <c r="F276" s="246" t="s">
        <v>202</v>
      </c>
      <c r="G276" s="244"/>
      <c r="H276" s="247">
        <v>370.5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AT276" s="253" t="s">
        <v>192</v>
      </c>
      <c r="AU276" s="253" t="s">
        <v>79</v>
      </c>
      <c r="AV276" s="13" t="s">
        <v>142</v>
      </c>
      <c r="AW276" s="13" t="s">
        <v>31</v>
      </c>
      <c r="AX276" s="13" t="s">
        <v>77</v>
      </c>
      <c r="AY276" s="253" t="s">
        <v>122</v>
      </c>
    </row>
    <row r="277" s="1" customFormat="1" ht="16.5" customHeight="1">
      <c r="B277" s="37"/>
      <c r="C277" s="204" t="s">
        <v>480</v>
      </c>
      <c r="D277" s="204" t="s">
        <v>125</v>
      </c>
      <c r="E277" s="205" t="s">
        <v>481</v>
      </c>
      <c r="F277" s="206" t="s">
        <v>482</v>
      </c>
      <c r="G277" s="207" t="s">
        <v>189</v>
      </c>
      <c r="H277" s="208">
        <v>231</v>
      </c>
      <c r="I277" s="209"/>
      <c r="J277" s="210">
        <f>ROUND(I277*H277,2)</f>
        <v>0</v>
      </c>
      <c r="K277" s="206" t="s">
        <v>129</v>
      </c>
      <c r="L277" s="42"/>
      <c r="M277" s="211" t="s">
        <v>1</v>
      </c>
      <c r="N277" s="212" t="s">
        <v>40</v>
      </c>
      <c r="O277" s="78"/>
      <c r="P277" s="213">
        <f>O277*H277</f>
        <v>0</v>
      </c>
      <c r="Q277" s="213">
        <v>0</v>
      </c>
      <c r="R277" s="213">
        <f>Q277*H277</f>
        <v>0</v>
      </c>
      <c r="S277" s="213">
        <v>0</v>
      </c>
      <c r="T277" s="214">
        <f>S277*H277</f>
        <v>0</v>
      </c>
      <c r="AR277" s="16" t="s">
        <v>142</v>
      </c>
      <c r="AT277" s="16" t="s">
        <v>125</v>
      </c>
      <c r="AU277" s="16" t="s">
        <v>79</v>
      </c>
      <c r="AY277" s="16" t="s">
        <v>122</v>
      </c>
      <c r="BE277" s="215">
        <f>IF(N277="základní",J277,0)</f>
        <v>0</v>
      </c>
      <c r="BF277" s="215">
        <f>IF(N277="snížená",J277,0)</f>
        <v>0</v>
      </c>
      <c r="BG277" s="215">
        <f>IF(N277="zákl. přenesená",J277,0)</f>
        <v>0</v>
      </c>
      <c r="BH277" s="215">
        <f>IF(N277="sníž. přenesená",J277,0)</f>
        <v>0</v>
      </c>
      <c r="BI277" s="215">
        <f>IF(N277="nulová",J277,0)</f>
        <v>0</v>
      </c>
      <c r="BJ277" s="16" t="s">
        <v>77</v>
      </c>
      <c r="BK277" s="215">
        <f>ROUND(I277*H277,2)</f>
        <v>0</v>
      </c>
      <c r="BL277" s="16" t="s">
        <v>142</v>
      </c>
      <c r="BM277" s="16" t="s">
        <v>483</v>
      </c>
    </row>
    <row r="278" s="1" customFormat="1">
      <c r="B278" s="37"/>
      <c r="C278" s="38"/>
      <c r="D278" s="216" t="s">
        <v>132</v>
      </c>
      <c r="E278" s="38"/>
      <c r="F278" s="217" t="s">
        <v>484</v>
      </c>
      <c r="G278" s="38"/>
      <c r="H278" s="38"/>
      <c r="I278" s="130"/>
      <c r="J278" s="38"/>
      <c r="K278" s="38"/>
      <c r="L278" s="42"/>
      <c r="M278" s="218"/>
      <c r="N278" s="78"/>
      <c r="O278" s="78"/>
      <c r="P278" s="78"/>
      <c r="Q278" s="78"/>
      <c r="R278" s="78"/>
      <c r="S278" s="78"/>
      <c r="T278" s="79"/>
      <c r="AT278" s="16" t="s">
        <v>132</v>
      </c>
      <c r="AU278" s="16" t="s">
        <v>79</v>
      </c>
    </row>
    <row r="279" s="12" customFormat="1">
      <c r="B279" s="232"/>
      <c r="C279" s="233"/>
      <c r="D279" s="216" t="s">
        <v>192</v>
      </c>
      <c r="E279" s="234" t="s">
        <v>1</v>
      </c>
      <c r="F279" s="235" t="s">
        <v>485</v>
      </c>
      <c r="G279" s="233"/>
      <c r="H279" s="236">
        <v>231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AT279" s="242" t="s">
        <v>192</v>
      </c>
      <c r="AU279" s="242" t="s">
        <v>79</v>
      </c>
      <c r="AV279" s="12" t="s">
        <v>79</v>
      </c>
      <c r="AW279" s="12" t="s">
        <v>31</v>
      </c>
      <c r="AX279" s="12" t="s">
        <v>77</v>
      </c>
      <c r="AY279" s="242" t="s">
        <v>122</v>
      </c>
    </row>
    <row r="280" s="1" customFormat="1" ht="16.5" customHeight="1">
      <c r="B280" s="37"/>
      <c r="C280" s="204" t="s">
        <v>486</v>
      </c>
      <c r="D280" s="204" t="s">
        <v>125</v>
      </c>
      <c r="E280" s="205" t="s">
        <v>487</v>
      </c>
      <c r="F280" s="206" t="s">
        <v>488</v>
      </c>
      <c r="G280" s="207" t="s">
        <v>189</v>
      </c>
      <c r="H280" s="208">
        <v>139.5</v>
      </c>
      <c r="I280" s="209"/>
      <c r="J280" s="210">
        <f>ROUND(I280*H280,2)</f>
        <v>0</v>
      </c>
      <c r="K280" s="206" t="s">
        <v>129</v>
      </c>
      <c r="L280" s="42"/>
      <c r="M280" s="211" t="s">
        <v>1</v>
      </c>
      <c r="N280" s="212" t="s">
        <v>40</v>
      </c>
      <c r="O280" s="78"/>
      <c r="P280" s="213">
        <f>O280*H280</f>
        <v>0</v>
      </c>
      <c r="Q280" s="213">
        <v>0</v>
      </c>
      <c r="R280" s="213">
        <f>Q280*H280</f>
        <v>0</v>
      </c>
      <c r="S280" s="213">
        <v>0</v>
      </c>
      <c r="T280" s="214">
        <f>S280*H280</f>
        <v>0</v>
      </c>
      <c r="AR280" s="16" t="s">
        <v>142</v>
      </c>
      <c r="AT280" s="16" t="s">
        <v>125</v>
      </c>
      <c r="AU280" s="16" t="s">
        <v>79</v>
      </c>
      <c r="AY280" s="16" t="s">
        <v>122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6" t="s">
        <v>77</v>
      </c>
      <c r="BK280" s="215">
        <f>ROUND(I280*H280,2)</f>
        <v>0</v>
      </c>
      <c r="BL280" s="16" t="s">
        <v>142</v>
      </c>
      <c r="BM280" s="16" t="s">
        <v>489</v>
      </c>
    </row>
    <row r="281" s="1" customFormat="1">
      <c r="B281" s="37"/>
      <c r="C281" s="38"/>
      <c r="D281" s="216" t="s">
        <v>132</v>
      </c>
      <c r="E281" s="38"/>
      <c r="F281" s="217" t="s">
        <v>490</v>
      </c>
      <c r="G281" s="38"/>
      <c r="H281" s="38"/>
      <c r="I281" s="130"/>
      <c r="J281" s="38"/>
      <c r="K281" s="38"/>
      <c r="L281" s="42"/>
      <c r="M281" s="218"/>
      <c r="N281" s="78"/>
      <c r="O281" s="78"/>
      <c r="P281" s="78"/>
      <c r="Q281" s="78"/>
      <c r="R281" s="78"/>
      <c r="S281" s="78"/>
      <c r="T281" s="79"/>
      <c r="AT281" s="16" t="s">
        <v>132</v>
      </c>
      <c r="AU281" s="16" t="s">
        <v>79</v>
      </c>
    </row>
    <row r="282" s="12" customFormat="1">
      <c r="B282" s="232"/>
      <c r="C282" s="233"/>
      <c r="D282" s="216" t="s">
        <v>192</v>
      </c>
      <c r="E282" s="234" t="s">
        <v>1</v>
      </c>
      <c r="F282" s="235" t="s">
        <v>491</v>
      </c>
      <c r="G282" s="233"/>
      <c r="H282" s="236">
        <v>139.5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AT282" s="242" t="s">
        <v>192</v>
      </c>
      <c r="AU282" s="242" t="s">
        <v>79</v>
      </c>
      <c r="AV282" s="12" t="s">
        <v>79</v>
      </c>
      <c r="AW282" s="12" t="s">
        <v>31</v>
      </c>
      <c r="AX282" s="12" t="s">
        <v>77</v>
      </c>
      <c r="AY282" s="242" t="s">
        <v>122</v>
      </c>
    </row>
    <row r="283" s="1" customFormat="1" ht="16.5" customHeight="1">
      <c r="B283" s="37"/>
      <c r="C283" s="204" t="s">
        <v>492</v>
      </c>
      <c r="D283" s="204" t="s">
        <v>125</v>
      </c>
      <c r="E283" s="205" t="s">
        <v>493</v>
      </c>
      <c r="F283" s="206" t="s">
        <v>494</v>
      </c>
      <c r="G283" s="207" t="s">
        <v>189</v>
      </c>
      <c r="H283" s="208">
        <v>14</v>
      </c>
      <c r="I283" s="209"/>
      <c r="J283" s="210">
        <f>ROUND(I283*H283,2)</f>
        <v>0</v>
      </c>
      <c r="K283" s="206" t="s">
        <v>129</v>
      </c>
      <c r="L283" s="42"/>
      <c r="M283" s="211" t="s">
        <v>1</v>
      </c>
      <c r="N283" s="212" t="s">
        <v>40</v>
      </c>
      <c r="O283" s="78"/>
      <c r="P283" s="213">
        <f>O283*H283</f>
        <v>0</v>
      </c>
      <c r="Q283" s="213">
        <v>0.083500000000000005</v>
      </c>
      <c r="R283" s="213">
        <f>Q283*H283</f>
        <v>1.169</v>
      </c>
      <c r="S283" s="213">
        <v>0</v>
      </c>
      <c r="T283" s="214">
        <f>S283*H283</f>
        <v>0</v>
      </c>
      <c r="AR283" s="16" t="s">
        <v>142</v>
      </c>
      <c r="AT283" s="16" t="s">
        <v>125</v>
      </c>
      <c r="AU283" s="16" t="s">
        <v>79</v>
      </c>
      <c r="AY283" s="16" t="s">
        <v>122</v>
      </c>
      <c r="BE283" s="215">
        <f>IF(N283="základní",J283,0)</f>
        <v>0</v>
      </c>
      <c r="BF283" s="215">
        <f>IF(N283="snížená",J283,0)</f>
        <v>0</v>
      </c>
      <c r="BG283" s="215">
        <f>IF(N283="zákl. přenesená",J283,0)</f>
        <v>0</v>
      </c>
      <c r="BH283" s="215">
        <f>IF(N283="sníž. přenesená",J283,0)</f>
        <v>0</v>
      </c>
      <c r="BI283" s="215">
        <f>IF(N283="nulová",J283,0)</f>
        <v>0</v>
      </c>
      <c r="BJ283" s="16" t="s">
        <v>77</v>
      </c>
      <c r="BK283" s="215">
        <f>ROUND(I283*H283,2)</f>
        <v>0</v>
      </c>
      <c r="BL283" s="16" t="s">
        <v>142</v>
      </c>
      <c r="BM283" s="16" t="s">
        <v>495</v>
      </c>
    </row>
    <row r="284" s="1" customFormat="1">
      <c r="B284" s="37"/>
      <c r="C284" s="38"/>
      <c r="D284" s="216" t="s">
        <v>132</v>
      </c>
      <c r="E284" s="38"/>
      <c r="F284" s="217" t="s">
        <v>496</v>
      </c>
      <c r="G284" s="38"/>
      <c r="H284" s="38"/>
      <c r="I284" s="130"/>
      <c r="J284" s="38"/>
      <c r="K284" s="38"/>
      <c r="L284" s="42"/>
      <c r="M284" s="218"/>
      <c r="N284" s="78"/>
      <c r="O284" s="78"/>
      <c r="P284" s="78"/>
      <c r="Q284" s="78"/>
      <c r="R284" s="78"/>
      <c r="S284" s="78"/>
      <c r="T284" s="79"/>
      <c r="AT284" s="16" t="s">
        <v>132</v>
      </c>
      <c r="AU284" s="16" t="s">
        <v>79</v>
      </c>
    </row>
    <row r="285" s="12" customFormat="1">
      <c r="B285" s="232"/>
      <c r="C285" s="233"/>
      <c r="D285" s="216" t="s">
        <v>192</v>
      </c>
      <c r="E285" s="234" t="s">
        <v>1</v>
      </c>
      <c r="F285" s="235" t="s">
        <v>497</v>
      </c>
      <c r="G285" s="233"/>
      <c r="H285" s="236">
        <v>14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192</v>
      </c>
      <c r="AU285" s="242" t="s">
        <v>79</v>
      </c>
      <c r="AV285" s="12" t="s">
        <v>79</v>
      </c>
      <c r="AW285" s="12" t="s">
        <v>31</v>
      </c>
      <c r="AX285" s="12" t="s">
        <v>77</v>
      </c>
      <c r="AY285" s="242" t="s">
        <v>122</v>
      </c>
    </row>
    <row r="286" s="1" customFormat="1" ht="16.5" customHeight="1">
      <c r="B286" s="37"/>
      <c r="C286" s="265" t="s">
        <v>498</v>
      </c>
      <c r="D286" s="265" t="s">
        <v>394</v>
      </c>
      <c r="E286" s="266" t="s">
        <v>499</v>
      </c>
      <c r="F286" s="267" t="s">
        <v>500</v>
      </c>
      <c r="G286" s="268" t="s">
        <v>169</v>
      </c>
      <c r="H286" s="269">
        <v>7</v>
      </c>
      <c r="I286" s="270"/>
      <c r="J286" s="271">
        <f>ROUND(I286*H286,2)</f>
        <v>0</v>
      </c>
      <c r="K286" s="267" t="s">
        <v>129</v>
      </c>
      <c r="L286" s="272"/>
      <c r="M286" s="273" t="s">
        <v>1</v>
      </c>
      <c r="N286" s="274" t="s">
        <v>40</v>
      </c>
      <c r="O286" s="78"/>
      <c r="P286" s="213">
        <f>O286*H286</f>
        <v>0</v>
      </c>
      <c r="Q286" s="213">
        <v>0.75</v>
      </c>
      <c r="R286" s="213">
        <f>Q286*H286</f>
        <v>5.25</v>
      </c>
      <c r="S286" s="213">
        <v>0</v>
      </c>
      <c r="T286" s="214">
        <f>S286*H286</f>
        <v>0</v>
      </c>
      <c r="AR286" s="16" t="s">
        <v>237</v>
      </c>
      <c r="AT286" s="16" t="s">
        <v>394</v>
      </c>
      <c r="AU286" s="16" t="s">
        <v>79</v>
      </c>
      <c r="AY286" s="16" t="s">
        <v>122</v>
      </c>
      <c r="BE286" s="215">
        <f>IF(N286="základní",J286,0)</f>
        <v>0</v>
      </c>
      <c r="BF286" s="215">
        <f>IF(N286="snížená",J286,0)</f>
        <v>0</v>
      </c>
      <c r="BG286" s="215">
        <f>IF(N286="zákl. přenesená",J286,0)</f>
        <v>0</v>
      </c>
      <c r="BH286" s="215">
        <f>IF(N286="sníž. přenesená",J286,0)</f>
        <v>0</v>
      </c>
      <c r="BI286" s="215">
        <f>IF(N286="nulová",J286,0)</f>
        <v>0</v>
      </c>
      <c r="BJ286" s="16" t="s">
        <v>77</v>
      </c>
      <c r="BK286" s="215">
        <f>ROUND(I286*H286,2)</f>
        <v>0</v>
      </c>
      <c r="BL286" s="16" t="s">
        <v>142</v>
      </c>
      <c r="BM286" s="16" t="s">
        <v>501</v>
      </c>
    </row>
    <row r="287" s="1" customFormat="1">
      <c r="B287" s="37"/>
      <c r="C287" s="38"/>
      <c r="D287" s="216" t="s">
        <v>132</v>
      </c>
      <c r="E287" s="38"/>
      <c r="F287" s="217" t="s">
        <v>500</v>
      </c>
      <c r="G287" s="38"/>
      <c r="H287" s="38"/>
      <c r="I287" s="130"/>
      <c r="J287" s="38"/>
      <c r="K287" s="38"/>
      <c r="L287" s="42"/>
      <c r="M287" s="218"/>
      <c r="N287" s="78"/>
      <c r="O287" s="78"/>
      <c r="P287" s="78"/>
      <c r="Q287" s="78"/>
      <c r="R287" s="78"/>
      <c r="S287" s="78"/>
      <c r="T287" s="79"/>
      <c r="AT287" s="16" t="s">
        <v>132</v>
      </c>
      <c r="AU287" s="16" t="s">
        <v>79</v>
      </c>
    </row>
    <row r="288" s="12" customFormat="1">
      <c r="B288" s="232"/>
      <c r="C288" s="233"/>
      <c r="D288" s="216" t="s">
        <v>192</v>
      </c>
      <c r="E288" s="234" t="s">
        <v>1</v>
      </c>
      <c r="F288" s="235" t="s">
        <v>502</v>
      </c>
      <c r="G288" s="233"/>
      <c r="H288" s="236">
        <v>7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AT288" s="242" t="s">
        <v>192</v>
      </c>
      <c r="AU288" s="242" t="s">
        <v>79</v>
      </c>
      <c r="AV288" s="12" t="s">
        <v>79</v>
      </c>
      <c r="AW288" s="12" t="s">
        <v>31</v>
      </c>
      <c r="AX288" s="12" t="s">
        <v>77</v>
      </c>
      <c r="AY288" s="242" t="s">
        <v>122</v>
      </c>
    </row>
    <row r="289" s="1" customFormat="1" ht="16.5" customHeight="1">
      <c r="B289" s="37"/>
      <c r="C289" s="204" t="s">
        <v>503</v>
      </c>
      <c r="D289" s="204" t="s">
        <v>125</v>
      </c>
      <c r="E289" s="205" t="s">
        <v>504</v>
      </c>
      <c r="F289" s="206" t="s">
        <v>505</v>
      </c>
      <c r="G289" s="207" t="s">
        <v>189</v>
      </c>
      <c r="H289" s="208">
        <v>757.04999999999995</v>
      </c>
      <c r="I289" s="209"/>
      <c r="J289" s="210">
        <f>ROUND(I289*H289,2)</f>
        <v>0</v>
      </c>
      <c r="K289" s="206" t="s">
        <v>129</v>
      </c>
      <c r="L289" s="42"/>
      <c r="M289" s="211" t="s">
        <v>1</v>
      </c>
      <c r="N289" s="212" t="s">
        <v>40</v>
      </c>
      <c r="O289" s="78"/>
      <c r="P289" s="213">
        <f>O289*H289</f>
        <v>0</v>
      </c>
      <c r="Q289" s="213">
        <v>0.084250000000000005</v>
      </c>
      <c r="R289" s="213">
        <f>Q289*H289</f>
        <v>63.781462500000004</v>
      </c>
      <c r="S289" s="213">
        <v>0</v>
      </c>
      <c r="T289" s="214">
        <f>S289*H289</f>
        <v>0</v>
      </c>
      <c r="AR289" s="16" t="s">
        <v>142</v>
      </c>
      <c r="AT289" s="16" t="s">
        <v>125</v>
      </c>
      <c r="AU289" s="16" t="s">
        <v>79</v>
      </c>
      <c r="AY289" s="16" t="s">
        <v>122</v>
      </c>
      <c r="BE289" s="215">
        <f>IF(N289="základní",J289,0)</f>
        <v>0</v>
      </c>
      <c r="BF289" s="215">
        <f>IF(N289="snížená",J289,0)</f>
        <v>0</v>
      </c>
      <c r="BG289" s="215">
        <f>IF(N289="zákl. přenesená",J289,0)</f>
        <v>0</v>
      </c>
      <c r="BH289" s="215">
        <f>IF(N289="sníž. přenesená",J289,0)</f>
        <v>0</v>
      </c>
      <c r="BI289" s="215">
        <f>IF(N289="nulová",J289,0)</f>
        <v>0</v>
      </c>
      <c r="BJ289" s="16" t="s">
        <v>77</v>
      </c>
      <c r="BK289" s="215">
        <f>ROUND(I289*H289,2)</f>
        <v>0</v>
      </c>
      <c r="BL289" s="16" t="s">
        <v>142</v>
      </c>
      <c r="BM289" s="16" t="s">
        <v>506</v>
      </c>
    </row>
    <row r="290" s="1" customFormat="1">
      <c r="B290" s="37"/>
      <c r="C290" s="38"/>
      <c r="D290" s="216" t="s">
        <v>132</v>
      </c>
      <c r="E290" s="38"/>
      <c r="F290" s="217" t="s">
        <v>507</v>
      </c>
      <c r="G290" s="38"/>
      <c r="H290" s="38"/>
      <c r="I290" s="130"/>
      <c r="J290" s="38"/>
      <c r="K290" s="38"/>
      <c r="L290" s="42"/>
      <c r="M290" s="218"/>
      <c r="N290" s="78"/>
      <c r="O290" s="78"/>
      <c r="P290" s="78"/>
      <c r="Q290" s="78"/>
      <c r="R290" s="78"/>
      <c r="S290" s="78"/>
      <c r="T290" s="79"/>
      <c r="AT290" s="16" t="s">
        <v>132</v>
      </c>
      <c r="AU290" s="16" t="s">
        <v>79</v>
      </c>
    </row>
    <row r="291" s="11" customFormat="1">
      <c r="B291" s="222"/>
      <c r="C291" s="223"/>
      <c r="D291" s="216" t="s">
        <v>192</v>
      </c>
      <c r="E291" s="224" t="s">
        <v>1</v>
      </c>
      <c r="F291" s="225" t="s">
        <v>508</v>
      </c>
      <c r="G291" s="223"/>
      <c r="H291" s="224" t="s">
        <v>1</v>
      </c>
      <c r="I291" s="226"/>
      <c r="J291" s="223"/>
      <c r="K291" s="223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192</v>
      </c>
      <c r="AU291" s="231" t="s">
        <v>79</v>
      </c>
      <c r="AV291" s="11" t="s">
        <v>77</v>
      </c>
      <c r="AW291" s="11" t="s">
        <v>31</v>
      </c>
      <c r="AX291" s="11" t="s">
        <v>69</v>
      </c>
      <c r="AY291" s="231" t="s">
        <v>122</v>
      </c>
    </row>
    <row r="292" s="12" customFormat="1">
      <c r="B292" s="232"/>
      <c r="C292" s="233"/>
      <c r="D292" s="216" t="s">
        <v>192</v>
      </c>
      <c r="E292" s="234" t="s">
        <v>1</v>
      </c>
      <c r="F292" s="235" t="s">
        <v>509</v>
      </c>
      <c r="G292" s="233"/>
      <c r="H292" s="236">
        <v>135.75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AT292" s="242" t="s">
        <v>192</v>
      </c>
      <c r="AU292" s="242" t="s">
        <v>79</v>
      </c>
      <c r="AV292" s="12" t="s">
        <v>79</v>
      </c>
      <c r="AW292" s="12" t="s">
        <v>31</v>
      </c>
      <c r="AX292" s="12" t="s">
        <v>69</v>
      </c>
      <c r="AY292" s="242" t="s">
        <v>122</v>
      </c>
    </row>
    <row r="293" s="12" customFormat="1">
      <c r="B293" s="232"/>
      <c r="C293" s="233"/>
      <c r="D293" s="216" t="s">
        <v>192</v>
      </c>
      <c r="E293" s="234" t="s">
        <v>1</v>
      </c>
      <c r="F293" s="235" t="s">
        <v>510</v>
      </c>
      <c r="G293" s="233"/>
      <c r="H293" s="236">
        <v>469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AT293" s="242" t="s">
        <v>192</v>
      </c>
      <c r="AU293" s="242" t="s">
        <v>79</v>
      </c>
      <c r="AV293" s="12" t="s">
        <v>79</v>
      </c>
      <c r="AW293" s="12" t="s">
        <v>31</v>
      </c>
      <c r="AX293" s="12" t="s">
        <v>69</v>
      </c>
      <c r="AY293" s="242" t="s">
        <v>122</v>
      </c>
    </row>
    <row r="294" s="12" customFormat="1">
      <c r="B294" s="232"/>
      <c r="C294" s="233"/>
      <c r="D294" s="216" t="s">
        <v>192</v>
      </c>
      <c r="E294" s="234" t="s">
        <v>1</v>
      </c>
      <c r="F294" s="235" t="s">
        <v>511</v>
      </c>
      <c r="G294" s="233"/>
      <c r="H294" s="236">
        <v>143.69999999999999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192</v>
      </c>
      <c r="AU294" s="242" t="s">
        <v>79</v>
      </c>
      <c r="AV294" s="12" t="s">
        <v>79</v>
      </c>
      <c r="AW294" s="12" t="s">
        <v>31</v>
      </c>
      <c r="AX294" s="12" t="s">
        <v>69</v>
      </c>
      <c r="AY294" s="242" t="s">
        <v>122</v>
      </c>
    </row>
    <row r="295" s="14" customFormat="1">
      <c r="B295" s="254"/>
      <c r="C295" s="255"/>
      <c r="D295" s="216" t="s">
        <v>192</v>
      </c>
      <c r="E295" s="256" t="s">
        <v>1</v>
      </c>
      <c r="F295" s="257" t="s">
        <v>294</v>
      </c>
      <c r="G295" s="255"/>
      <c r="H295" s="258">
        <v>748.45000000000005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AT295" s="264" t="s">
        <v>192</v>
      </c>
      <c r="AU295" s="264" t="s">
        <v>79</v>
      </c>
      <c r="AV295" s="14" t="s">
        <v>137</v>
      </c>
      <c r="AW295" s="14" t="s">
        <v>31</v>
      </c>
      <c r="AX295" s="14" t="s">
        <v>69</v>
      </c>
      <c r="AY295" s="264" t="s">
        <v>122</v>
      </c>
    </row>
    <row r="296" s="12" customFormat="1">
      <c r="B296" s="232"/>
      <c r="C296" s="233"/>
      <c r="D296" s="216" t="s">
        <v>192</v>
      </c>
      <c r="E296" s="234" t="s">
        <v>1</v>
      </c>
      <c r="F296" s="235" t="s">
        <v>464</v>
      </c>
      <c r="G296" s="233"/>
      <c r="H296" s="236">
        <v>8.5999999999999996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AT296" s="242" t="s">
        <v>192</v>
      </c>
      <c r="AU296" s="242" t="s">
        <v>79</v>
      </c>
      <c r="AV296" s="12" t="s">
        <v>79</v>
      </c>
      <c r="AW296" s="12" t="s">
        <v>31</v>
      </c>
      <c r="AX296" s="12" t="s">
        <v>69</v>
      </c>
      <c r="AY296" s="242" t="s">
        <v>122</v>
      </c>
    </row>
    <row r="297" s="13" customFormat="1">
      <c r="B297" s="243"/>
      <c r="C297" s="244"/>
      <c r="D297" s="216" t="s">
        <v>192</v>
      </c>
      <c r="E297" s="245" t="s">
        <v>1</v>
      </c>
      <c r="F297" s="246" t="s">
        <v>202</v>
      </c>
      <c r="G297" s="244"/>
      <c r="H297" s="247">
        <v>757.04999999999995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AT297" s="253" t="s">
        <v>192</v>
      </c>
      <c r="AU297" s="253" t="s">
        <v>79</v>
      </c>
      <c r="AV297" s="13" t="s">
        <v>142</v>
      </c>
      <c r="AW297" s="13" t="s">
        <v>31</v>
      </c>
      <c r="AX297" s="13" t="s">
        <v>77</v>
      </c>
      <c r="AY297" s="253" t="s">
        <v>122</v>
      </c>
    </row>
    <row r="298" s="1" customFormat="1" ht="16.5" customHeight="1">
      <c r="B298" s="37"/>
      <c r="C298" s="265" t="s">
        <v>512</v>
      </c>
      <c r="D298" s="265" t="s">
        <v>394</v>
      </c>
      <c r="E298" s="266" t="s">
        <v>513</v>
      </c>
      <c r="F298" s="267" t="s">
        <v>514</v>
      </c>
      <c r="G298" s="268" t="s">
        <v>189</v>
      </c>
      <c r="H298" s="269">
        <v>8.8580000000000005</v>
      </c>
      <c r="I298" s="270"/>
      <c r="J298" s="271">
        <f>ROUND(I298*H298,2)</f>
        <v>0</v>
      </c>
      <c r="K298" s="267" t="s">
        <v>129</v>
      </c>
      <c r="L298" s="272"/>
      <c r="M298" s="273" t="s">
        <v>1</v>
      </c>
      <c r="N298" s="274" t="s">
        <v>40</v>
      </c>
      <c r="O298" s="78"/>
      <c r="P298" s="213">
        <f>O298*H298</f>
        <v>0</v>
      </c>
      <c r="Q298" s="213">
        <v>0.13100000000000001</v>
      </c>
      <c r="R298" s="213">
        <f>Q298*H298</f>
        <v>1.160398</v>
      </c>
      <c r="S298" s="213">
        <v>0</v>
      </c>
      <c r="T298" s="214">
        <f>S298*H298</f>
        <v>0</v>
      </c>
      <c r="AR298" s="16" t="s">
        <v>237</v>
      </c>
      <c r="AT298" s="16" t="s">
        <v>394</v>
      </c>
      <c r="AU298" s="16" t="s">
        <v>79</v>
      </c>
      <c r="AY298" s="16" t="s">
        <v>122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6" t="s">
        <v>77</v>
      </c>
      <c r="BK298" s="215">
        <f>ROUND(I298*H298,2)</f>
        <v>0</v>
      </c>
      <c r="BL298" s="16" t="s">
        <v>142</v>
      </c>
      <c r="BM298" s="16" t="s">
        <v>515</v>
      </c>
    </row>
    <row r="299" s="1" customFormat="1">
      <c r="B299" s="37"/>
      <c r="C299" s="38"/>
      <c r="D299" s="216" t="s">
        <v>132</v>
      </c>
      <c r="E299" s="38"/>
      <c r="F299" s="217" t="s">
        <v>516</v>
      </c>
      <c r="G299" s="38"/>
      <c r="H299" s="38"/>
      <c r="I299" s="130"/>
      <c r="J299" s="38"/>
      <c r="K299" s="38"/>
      <c r="L299" s="42"/>
      <c r="M299" s="218"/>
      <c r="N299" s="78"/>
      <c r="O299" s="78"/>
      <c r="P299" s="78"/>
      <c r="Q299" s="78"/>
      <c r="R299" s="78"/>
      <c r="S299" s="78"/>
      <c r="T299" s="79"/>
      <c r="AT299" s="16" t="s">
        <v>132</v>
      </c>
      <c r="AU299" s="16" t="s">
        <v>79</v>
      </c>
    </row>
    <row r="300" s="12" customFormat="1">
      <c r="B300" s="232"/>
      <c r="C300" s="233"/>
      <c r="D300" s="216" t="s">
        <v>192</v>
      </c>
      <c r="E300" s="234" t="s">
        <v>1</v>
      </c>
      <c r="F300" s="235" t="s">
        <v>517</v>
      </c>
      <c r="G300" s="233"/>
      <c r="H300" s="236">
        <v>8.8580000000000005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AT300" s="242" t="s">
        <v>192</v>
      </c>
      <c r="AU300" s="242" t="s">
        <v>79</v>
      </c>
      <c r="AV300" s="12" t="s">
        <v>79</v>
      </c>
      <c r="AW300" s="12" t="s">
        <v>31</v>
      </c>
      <c r="AX300" s="12" t="s">
        <v>77</v>
      </c>
      <c r="AY300" s="242" t="s">
        <v>122</v>
      </c>
    </row>
    <row r="301" s="1" customFormat="1" ht="16.5" customHeight="1">
      <c r="B301" s="37"/>
      <c r="C301" s="265" t="s">
        <v>518</v>
      </c>
      <c r="D301" s="265" t="s">
        <v>394</v>
      </c>
      <c r="E301" s="266" t="s">
        <v>519</v>
      </c>
      <c r="F301" s="267" t="s">
        <v>520</v>
      </c>
      <c r="G301" s="268" t="s">
        <v>189</v>
      </c>
      <c r="H301" s="269">
        <v>770.904</v>
      </c>
      <c r="I301" s="270"/>
      <c r="J301" s="271">
        <f>ROUND(I301*H301,2)</f>
        <v>0</v>
      </c>
      <c r="K301" s="267" t="s">
        <v>129</v>
      </c>
      <c r="L301" s="272"/>
      <c r="M301" s="273" t="s">
        <v>1</v>
      </c>
      <c r="N301" s="274" t="s">
        <v>40</v>
      </c>
      <c r="O301" s="78"/>
      <c r="P301" s="213">
        <f>O301*H301</f>
        <v>0</v>
      </c>
      <c r="Q301" s="213">
        <v>0.13100000000000001</v>
      </c>
      <c r="R301" s="213">
        <f>Q301*H301</f>
        <v>100.98842400000001</v>
      </c>
      <c r="S301" s="213">
        <v>0</v>
      </c>
      <c r="T301" s="214">
        <f>S301*H301</f>
        <v>0</v>
      </c>
      <c r="AR301" s="16" t="s">
        <v>237</v>
      </c>
      <c r="AT301" s="16" t="s">
        <v>394</v>
      </c>
      <c r="AU301" s="16" t="s">
        <v>79</v>
      </c>
      <c r="AY301" s="16" t="s">
        <v>122</v>
      </c>
      <c r="BE301" s="215">
        <f>IF(N301="základní",J301,0)</f>
        <v>0</v>
      </c>
      <c r="BF301" s="215">
        <f>IF(N301="snížená",J301,0)</f>
        <v>0</v>
      </c>
      <c r="BG301" s="215">
        <f>IF(N301="zákl. přenesená",J301,0)</f>
        <v>0</v>
      </c>
      <c r="BH301" s="215">
        <f>IF(N301="sníž. přenesená",J301,0)</f>
        <v>0</v>
      </c>
      <c r="BI301" s="215">
        <f>IF(N301="nulová",J301,0)</f>
        <v>0</v>
      </c>
      <c r="BJ301" s="16" t="s">
        <v>77</v>
      </c>
      <c r="BK301" s="215">
        <f>ROUND(I301*H301,2)</f>
        <v>0</v>
      </c>
      <c r="BL301" s="16" t="s">
        <v>142</v>
      </c>
      <c r="BM301" s="16" t="s">
        <v>521</v>
      </c>
    </row>
    <row r="302" s="1" customFormat="1">
      <c r="B302" s="37"/>
      <c r="C302" s="38"/>
      <c r="D302" s="216" t="s">
        <v>132</v>
      </c>
      <c r="E302" s="38"/>
      <c r="F302" s="217" t="s">
        <v>520</v>
      </c>
      <c r="G302" s="38"/>
      <c r="H302" s="38"/>
      <c r="I302" s="130"/>
      <c r="J302" s="38"/>
      <c r="K302" s="38"/>
      <c r="L302" s="42"/>
      <c r="M302" s="218"/>
      <c r="N302" s="78"/>
      <c r="O302" s="78"/>
      <c r="P302" s="78"/>
      <c r="Q302" s="78"/>
      <c r="R302" s="78"/>
      <c r="S302" s="78"/>
      <c r="T302" s="79"/>
      <c r="AT302" s="16" t="s">
        <v>132</v>
      </c>
      <c r="AU302" s="16" t="s">
        <v>79</v>
      </c>
    </row>
    <row r="303" s="12" customFormat="1">
      <c r="B303" s="232"/>
      <c r="C303" s="233"/>
      <c r="D303" s="216" t="s">
        <v>192</v>
      </c>
      <c r="E303" s="234" t="s">
        <v>1</v>
      </c>
      <c r="F303" s="235" t="s">
        <v>522</v>
      </c>
      <c r="G303" s="233"/>
      <c r="H303" s="236">
        <v>770.904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AT303" s="242" t="s">
        <v>192</v>
      </c>
      <c r="AU303" s="242" t="s">
        <v>79</v>
      </c>
      <c r="AV303" s="12" t="s">
        <v>79</v>
      </c>
      <c r="AW303" s="12" t="s">
        <v>31</v>
      </c>
      <c r="AX303" s="12" t="s">
        <v>77</v>
      </c>
      <c r="AY303" s="242" t="s">
        <v>122</v>
      </c>
    </row>
    <row r="304" s="1" customFormat="1" ht="16.5" customHeight="1">
      <c r="B304" s="37"/>
      <c r="C304" s="204" t="s">
        <v>523</v>
      </c>
      <c r="D304" s="204" t="s">
        <v>125</v>
      </c>
      <c r="E304" s="205" t="s">
        <v>524</v>
      </c>
      <c r="F304" s="206" t="s">
        <v>525</v>
      </c>
      <c r="G304" s="207" t="s">
        <v>189</v>
      </c>
      <c r="H304" s="208">
        <v>156.75</v>
      </c>
      <c r="I304" s="209"/>
      <c r="J304" s="210">
        <f>ROUND(I304*H304,2)</f>
        <v>0</v>
      </c>
      <c r="K304" s="206" t="s">
        <v>129</v>
      </c>
      <c r="L304" s="42"/>
      <c r="M304" s="211" t="s">
        <v>1</v>
      </c>
      <c r="N304" s="212" t="s">
        <v>40</v>
      </c>
      <c r="O304" s="78"/>
      <c r="P304" s="213">
        <f>O304*H304</f>
        <v>0</v>
      </c>
      <c r="Q304" s="213">
        <v>0.085650000000000004</v>
      </c>
      <c r="R304" s="213">
        <f>Q304*H304</f>
        <v>13.425637500000001</v>
      </c>
      <c r="S304" s="213">
        <v>0</v>
      </c>
      <c r="T304" s="214">
        <f>S304*H304</f>
        <v>0</v>
      </c>
      <c r="AR304" s="16" t="s">
        <v>142</v>
      </c>
      <c r="AT304" s="16" t="s">
        <v>125</v>
      </c>
      <c r="AU304" s="16" t="s">
        <v>79</v>
      </c>
      <c r="AY304" s="16" t="s">
        <v>122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77</v>
      </c>
      <c r="BK304" s="215">
        <f>ROUND(I304*H304,2)</f>
        <v>0</v>
      </c>
      <c r="BL304" s="16" t="s">
        <v>142</v>
      </c>
      <c r="BM304" s="16" t="s">
        <v>526</v>
      </c>
    </row>
    <row r="305" s="1" customFormat="1">
      <c r="B305" s="37"/>
      <c r="C305" s="38"/>
      <c r="D305" s="216" t="s">
        <v>132</v>
      </c>
      <c r="E305" s="38"/>
      <c r="F305" s="217" t="s">
        <v>527</v>
      </c>
      <c r="G305" s="38"/>
      <c r="H305" s="38"/>
      <c r="I305" s="130"/>
      <c r="J305" s="38"/>
      <c r="K305" s="38"/>
      <c r="L305" s="42"/>
      <c r="M305" s="218"/>
      <c r="N305" s="78"/>
      <c r="O305" s="78"/>
      <c r="P305" s="78"/>
      <c r="Q305" s="78"/>
      <c r="R305" s="78"/>
      <c r="S305" s="78"/>
      <c r="T305" s="79"/>
      <c r="AT305" s="16" t="s">
        <v>132</v>
      </c>
      <c r="AU305" s="16" t="s">
        <v>79</v>
      </c>
    </row>
    <row r="306" s="11" customFormat="1">
      <c r="B306" s="222"/>
      <c r="C306" s="223"/>
      <c r="D306" s="216" t="s">
        <v>192</v>
      </c>
      <c r="E306" s="224" t="s">
        <v>1</v>
      </c>
      <c r="F306" s="225" t="s">
        <v>465</v>
      </c>
      <c r="G306" s="223"/>
      <c r="H306" s="224" t="s">
        <v>1</v>
      </c>
      <c r="I306" s="226"/>
      <c r="J306" s="223"/>
      <c r="K306" s="223"/>
      <c r="L306" s="227"/>
      <c r="M306" s="228"/>
      <c r="N306" s="229"/>
      <c r="O306" s="229"/>
      <c r="P306" s="229"/>
      <c r="Q306" s="229"/>
      <c r="R306" s="229"/>
      <c r="S306" s="229"/>
      <c r="T306" s="230"/>
      <c r="AT306" s="231" t="s">
        <v>192</v>
      </c>
      <c r="AU306" s="231" t="s">
        <v>79</v>
      </c>
      <c r="AV306" s="11" t="s">
        <v>77</v>
      </c>
      <c r="AW306" s="11" t="s">
        <v>31</v>
      </c>
      <c r="AX306" s="11" t="s">
        <v>69</v>
      </c>
      <c r="AY306" s="231" t="s">
        <v>122</v>
      </c>
    </row>
    <row r="307" s="12" customFormat="1">
      <c r="B307" s="232"/>
      <c r="C307" s="233"/>
      <c r="D307" s="216" t="s">
        <v>192</v>
      </c>
      <c r="E307" s="234" t="s">
        <v>1</v>
      </c>
      <c r="F307" s="235" t="s">
        <v>528</v>
      </c>
      <c r="G307" s="233"/>
      <c r="H307" s="236">
        <v>26.199999999999999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AT307" s="242" t="s">
        <v>192</v>
      </c>
      <c r="AU307" s="242" t="s">
        <v>79</v>
      </c>
      <c r="AV307" s="12" t="s">
        <v>79</v>
      </c>
      <c r="AW307" s="12" t="s">
        <v>31</v>
      </c>
      <c r="AX307" s="12" t="s">
        <v>69</v>
      </c>
      <c r="AY307" s="242" t="s">
        <v>122</v>
      </c>
    </row>
    <row r="308" s="12" customFormat="1">
      <c r="B308" s="232"/>
      <c r="C308" s="233"/>
      <c r="D308" s="216" t="s">
        <v>192</v>
      </c>
      <c r="E308" s="234" t="s">
        <v>1</v>
      </c>
      <c r="F308" s="235" t="s">
        <v>529</v>
      </c>
      <c r="G308" s="233"/>
      <c r="H308" s="236">
        <v>54.950000000000003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AT308" s="242" t="s">
        <v>192</v>
      </c>
      <c r="AU308" s="242" t="s">
        <v>79</v>
      </c>
      <c r="AV308" s="12" t="s">
        <v>79</v>
      </c>
      <c r="AW308" s="12" t="s">
        <v>31</v>
      </c>
      <c r="AX308" s="12" t="s">
        <v>69</v>
      </c>
      <c r="AY308" s="242" t="s">
        <v>122</v>
      </c>
    </row>
    <row r="309" s="12" customFormat="1">
      <c r="B309" s="232"/>
      <c r="C309" s="233"/>
      <c r="D309" s="216" t="s">
        <v>192</v>
      </c>
      <c r="E309" s="234" t="s">
        <v>1</v>
      </c>
      <c r="F309" s="235" t="s">
        <v>530</v>
      </c>
      <c r="G309" s="233"/>
      <c r="H309" s="236">
        <v>32.5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192</v>
      </c>
      <c r="AU309" s="242" t="s">
        <v>79</v>
      </c>
      <c r="AV309" s="12" t="s">
        <v>79</v>
      </c>
      <c r="AW309" s="12" t="s">
        <v>31</v>
      </c>
      <c r="AX309" s="12" t="s">
        <v>69</v>
      </c>
      <c r="AY309" s="242" t="s">
        <v>122</v>
      </c>
    </row>
    <row r="310" s="14" customFormat="1">
      <c r="B310" s="254"/>
      <c r="C310" s="255"/>
      <c r="D310" s="216" t="s">
        <v>192</v>
      </c>
      <c r="E310" s="256" t="s">
        <v>1</v>
      </c>
      <c r="F310" s="257" t="s">
        <v>294</v>
      </c>
      <c r="G310" s="255"/>
      <c r="H310" s="258">
        <v>113.65000000000001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AT310" s="264" t="s">
        <v>192</v>
      </c>
      <c r="AU310" s="264" t="s">
        <v>79</v>
      </c>
      <c r="AV310" s="14" t="s">
        <v>137</v>
      </c>
      <c r="AW310" s="14" t="s">
        <v>31</v>
      </c>
      <c r="AX310" s="14" t="s">
        <v>69</v>
      </c>
      <c r="AY310" s="264" t="s">
        <v>122</v>
      </c>
    </row>
    <row r="311" s="12" customFormat="1">
      <c r="B311" s="232"/>
      <c r="C311" s="233"/>
      <c r="D311" s="216" t="s">
        <v>192</v>
      </c>
      <c r="E311" s="234" t="s">
        <v>1</v>
      </c>
      <c r="F311" s="235" t="s">
        <v>531</v>
      </c>
      <c r="G311" s="233"/>
      <c r="H311" s="236">
        <v>43.100000000000001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AT311" s="242" t="s">
        <v>192</v>
      </c>
      <c r="AU311" s="242" t="s">
        <v>79</v>
      </c>
      <c r="AV311" s="12" t="s">
        <v>79</v>
      </c>
      <c r="AW311" s="12" t="s">
        <v>31</v>
      </c>
      <c r="AX311" s="12" t="s">
        <v>69</v>
      </c>
      <c r="AY311" s="242" t="s">
        <v>122</v>
      </c>
    </row>
    <row r="312" s="13" customFormat="1">
      <c r="B312" s="243"/>
      <c r="C312" s="244"/>
      <c r="D312" s="216" t="s">
        <v>192</v>
      </c>
      <c r="E312" s="245" t="s">
        <v>1</v>
      </c>
      <c r="F312" s="246" t="s">
        <v>202</v>
      </c>
      <c r="G312" s="244"/>
      <c r="H312" s="247">
        <v>156.75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AT312" s="253" t="s">
        <v>192</v>
      </c>
      <c r="AU312" s="253" t="s">
        <v>79</v>
      </c>
      <c r="AV312" s="13" t="s">
        <v>142</v>
      </c>
      <c r="AW312" s="13" t="s">
        <v>31</v>
      </c>
      <c r="AX312" s="13" t="s">
        <v>77</v>
      </c>
      <c r="AY312" s="253" t="s">
        <v>122</v>
      </c>
    </row>
    <row r="313" s="1" customFormat="1" ht="16.5" customHeight="1">
      <c r="B313" s="37"/>
      <c r="C313" s="265" t="s">
        <v>532</v>
      </c>
      <c r="D313" s="265" t="s">
        <v>394</v>
      </c>
      <c r="E313" s="266" t="s">
        <v>533</v>
      </c>
      <c r="F313" s="267" t="s">
        <v>534</v>
      </c>
      <c r="G313" s="268" t="s">
        <v>189</v>
      </c>
      <c r="H313" s="269">
        <v>117.06</v>
      </c>
      <c r="I313" s="270"/>
      <c r="J313" s="271">
        <f>ROUND(I313*H313,2)</f>
        <v>0</v>
      </c>
      <c r="K313" s="267" t="s">
        <v>129</v>
      </c>
      <c r="L313" s="272"/>
      <c r="M313" s="273" t="s">
        <v>1</v>
      </c>
      <c r="N313" s="274" t="s">
        <v>40</v>
      </c>
      <c r="O313" s="78"/>
      <c r="P313" s="213">
        <f>O313*H313</f>
        <v>0</v>
      </c>
      <c r="Q313" s="213">
        <v>0.17599999999999999</v>
      </c>
      <c r="R313" s="213">
        <f>Q313*H313</f>
        <v>20.60256</v>
      </c>
      <c r="S313" s="213">
        <v>0</v>
      </c>
      <c r="T313" s="214">
        <f>S313*H313</f>
        <v>0</v>
      </c>
      <c r="AR313" s="16" t="s">
        <v>237</v>
      </c>
      <c r="AT313" s="16" t="s">
        <v>394</v>
      </c>
      <c r="AU313" s="16" t="s">
        <v>79</v>
      </c>
      <c r="AY313" s="16" t="s">
        <v>122</v>
      </c>
      <c r="BE313" s="215">
        <f>IF(N313="základní",J313,0)</f>
        <v>0</v>
      </c>
      <c r="BF313" s="215">
        <f>IF(N313="snížená",J313,0)</f>
        <v>0</v>
      </c>
      <c r="BG313" s="215">
        <f>IF(N313="zákl. přenesená",J313,0)</f>
        <v>0</v>
      </c>
      <c r="BH313" s="215">
        <f>IF(N313="sníž. přenesená",J313,0)</f>
        <v>0</v>
      </c>
      <c r="BI313" s="215">
        <f>IF(N313="nulová",J313,0)</f>
        <v>0</v>
      </c>
      <c r="BJ313" s="16" t="s">
        <v>77</v>
      </c>
      <c r="BK313" s="215">
        <f>ROUND(I313*H313,2)</f>
        <v>0</v>
      </c>
      <c r="BL313" s="16" t="s">
        <v>142</v>
      </c>
      <c r="BM313" s="16" t="s">
        <v>535</v>
      </c>
    </row>
    <row r="314" s="1" customFormat="1">
      <c r="B314" s="37"/>
      <c r="C314" s="38"/>
      <c r="D314" s="216" t="s">
        <v>132</v>
      </c>
      <c r="E314" s="38"/>
      <c r="F314" s="217" t="s">
        <v>534</v>
      </c>
      <c r="G314" s="38"/>
      <c r="H314" s="38"/>
      <c r="I314" s="130"/>
      <c r="J314" s="38"/>
      <c r="K314" s="38"/>
      <c r="L314" s="42"/>
      <c r="M314" s="218"/>
      <c r="N314" s="78"/>
      <c r="O314" s="78"/>
      <c r="P314" s="78"/>
      <c r="Q314" s="78"/>
      <c r="R314" s="78"/>
      <c r="S314" s="78"/>
      <c r="T314" s="79"/>
      <c r="AT314" s="16" t="s">
        <v>132</v>
      </c>
      <c r="AU314" s="16" t="s">
        <v>79</v>
      </c>
    </row>
    <row r="315" s="12" customFormat="1">
      <c r="B315" s="232"/>
      <c r="C315" s="233"/>
      <c r="D315" s="216" t="s">
        <v>192</v>
      </c>
      <c r="E315" s="234" t="s">
        <v>1</v>
      </c>
      <c r="F315" s="235" t="s">
        <v>536</v>
      </c>
      <c r="G315" s="233"/>
      <c r="H315" s="236">
        <v>117.06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AT315" s="242" t="s">
        <v>192</v>
      </c>
      <c r="AU315" s="242" t="s">
        <v>79</v>
      </c>
      <c r="AV315" s="12" t="s">
        <v>79</v>
      </c>
      <c r="AW315" s="12" t="s">
        <v>31</v>
      </c>
      <c r="AX315" s="12" t="s">
        <v>77</v>
      </c>
      <c r="AY315" s="242" t="s">
        <v>122</v>
      </c>
    </row>
    <row r="316" s="1" customFormat="1" ht="16.5" customHeight="1">
      <c r="B316" s="37"/>
      <c r="C316" s="265" t="s">
        <v>537</v>
      </c>
      <c r="D316" s="265" t="s">
        <v>394</v>
      </c>
      <c r="E316" s="266" t="s">
        <v>538</v>
      </c>
      <c r="F316" s="267" t="s">
        <v>539</v>
      </c>
      <c r="G316" s="268" t="s">
        <v>189</v>
      </c>
      <c r="H316" s="269">
        <v>44.393000000000001</v>
      </c>
      <c r="I316" s="270"/>
      <c r="J316" s="271">
        <f>ROUND(I316*H316,2)</f>
        <v>0</v>
      </c>
      <c r="K316" s="267" t="s">
        <v>1</v>
      </c>
      <c r="L316" s="272"/>
      <c r="M316" s="273" t="s">
        <v>1</v>
      </c>
      <c r="N316" s="274" t="s">
        <v>40</v>
      </c>
      <c r="O316" s="78"/>
      <c r="P316" s="213">
        <f>O316*H316</f>
        <v>0</v>
      </c>
      <c r="Q316" s="213">
        <v>0.13100000000000001</v>
      </c>
      <c r="R316" s="213">
        <f>Q316*H316</f>
        <v>5.8154830000000004</v>
      </c>
      <c r="S316" s="213">
        <v>0</v>
      </c>
      <c r="T316" s="214">
        <f>S316*H316</f>
        <v>0</v>
      </c>
      <c r="AR316" s="16" t="s">
        <v>237</v>
      </c>
      <c r="AT316" s="16" t="s">
        <v>394</v>
      </c>
      <c r="AU316" s="16" t="s">
        <v>79</v>
      </c>
      <c r="AY316" s="16" t="s">
        <v>122</v>
      </c>
      <c r="BE316" s="215">
        <f>IF(N316="základní",J316,0)</f>
        <v>0</v>
      </c>
      <c r="BF316" s="215">
        <f>IF(N316="snížená",J316,0)</f>
        <v>0</v>
      </c>
      <c r="BG316" s="215">
        <f>IF(N316="zákl. přenesená",J316,0)</f>
        <v>0</v>
      </c>
      <c r="BH316" s="215">
        <f>IF(N316="sníž. přenesená",J316,0)</f>
        <v>0</v>
      </c>
      <c r="BI316" s="215">
        <f>IF(N316="nulová",J316,0)</f>
        <v>0</v>
      </c>
      <c r="BJ316" s="16" t="s">
        <v>77</v>
      </c>
      <c r="BK316" s="215">
        <f>ROUND(I316*H316,2)</f>
        <v>0</v>
      </c>
      <c r="BL316" s="16" t="s">
        <v>142</v>
      </c>
      <c r="BM316" s="16" t="s">
        <v>540</v>
      </c>
    </row>
    <row r="317" s="1" customFormat="1">
      <c r="B317" s="37"/>
      <c r="C317" s="38"/>
      <c r="D317" s="216" t="s">
        <v>132</v>
      </c>
      <c r="E317" s="38"/>
      <c r="F317" s="217" t="s">
        <v>541</v>
      </c>
      <c r="G317" s="38"/>
      <c r="H317" s="38"/>
      <c r="I317" s="130"/>
      <c r="J317" s="38"/>
      <c r="K317" s="38"/>
      <c r="L317" s="42"/>
      <c r="M317" s="218"/>
      <c r="N317" s="78"/>
      <c r="O317" s="78"/>
      <c r="P317" s="78"/>
      <c r="Q317" s="78"/>
      <c r="R317" s="78"/>
      <c r="S317" s="78"/>
      <c r="T317" s="79"/>
      <c r="AT317" s="16" t="s">
        <v>132</v>
      </c>
      <c r="AU317" s="16" t="s">
        <v>79</v>
      </c>
    </row>
    <row r="318" s="12" customFormat="1">
      <c r="B318" s="232"/>
      <c r="C318" s="233"/>
      <c r="D318" s="216" t="s">
        <v>192</v>
      </c>
      <c r="E318" s="234" t="s">
        <v>1</v>
      </c>
      <c r="F318" s="235" t="s">
        <v>542</v>
      </c>
      <c r="G318" s="233"/>
      <c r="H318" s="236">
        <v>44.393000000000001</v>
      </c>
      <c r="I318" s="237"/>
      <c r="J318" s="233"/>
      <c r="K318" s="233"/>
      <c r="L318" s="238"/>
      <c r="M318" s="239"/>
      <c r="N318" s="240"/>
      <c r="O318" s="240"/>
      <c r="P318" s="240"/>
      <c r="Q318" s="240"/>
      <c r="R318" s="240"/>
      <c r="S318" s="240"/>
      <c r="T318" s="241"/>
      <c r="AT318" s="242" t="s">
        <v>192</v>
      </c>
      <c r="AU318" s="242" t="s">
        <v>79</v>
      </c>
      <c r="AV318" s="12" t="s">
        <v>79</v>
      </c>
      <c r="AW318" s="12" t="s">
        <v>31</v>
      </c>
      <c r="AX318" s="12" t="s">
        <v>77</v>
      </c>
      <c r="AY318" s="242" t="s">
        <v>122</v>
      </c>
    </row>
    <row r="319" s="10" customFormat="1" ht="22.8" customHeight="1">
      <c r="B319" s="188"/>
      <c r="C319" s="189"/>
      <c r="D319" s="190" t="s">
        <v>68</v>
      </c>
      <c r="E319" s="202" t="s">
        <v>237</v>
      </c>
      <c r="F319" s="202" t="s">
        <v>543</v>
      </c>
      <c r="G319" s="189"/>
      <c r="H319" s="189"/>
      <c r="I319" s="192"/>
      <c r="J319" s="203">
        <f>BK319</f>
        <v>0</v>
      </c>
      <c r="K319" s="189"/>
      <c r="L319" s="194"/>
      <c r="M319" s="195"/>
      <c r="N319" s="196"/>
      <c r="O319" s="196"/>
      <c r="P319" s="197">
        <f>SUM(P320:P346)</f>
        <v>0</v>
      </c>
      <c r="Q319" s="196"/>
      <c r="R319" s="197">
        <f>SUM(R320:R346)</f>
        <v>12.19481253</v>
      </c>
      <c r="S319" s="196"/>
      <c r="T319" s="198">
        <f>SUM(T320:T346)</f>
        <v>0</v>
      </c>
      <c r="AR319" s="199" t="s">
        <v>77</v>
      </c>
      <c r="AT319" s="200" t="s">
        <v>68</v>
      </c>
      <c r="AU319" s="200" t="s">
        <v>77</v>
      </c>
      <c r="AY319" s="199" t="s">
        <v>122</v>
      </c>
      <c r="BK319" s="201">
        <f>SUM(BK320:BK346)</f>
        <v>0</v>
      </c>
    </row>
    <row r="320" s="1" customFormat="1" ht="16.5" customHeight="1">
      <c r="B320" s="37"/>
      <c r="C320" s="204" t="s">
        <v>544</v>
      </c>
      <c r="D320" s="204" t="s">
        <v>125</v>
      </c>
      <c r="E320" s="205" t="s">
        <v>545</v>
      </c>
      <c r="F320" s="206" t="s">
        <v>546</v>
      </c>
      <c r="G320" s="207" t="s">
        <v>252</v>
      </c>
      <c r="H320" s="208">
        <v>80</v>
      </c>
      <c r="I320" s="209"/>
      <c r="J320" s="210">
        <f>ROUND(I320*H320,2)</f>
        <v>0</v>
      </c>
      <c r="K320" s="206" t="s">
        <v>129</v>
      </c>
      <c r="L320" s="42"/>
      <c r="M320" s="211" t="s">
        <v>1</v>
      </c>
      <c r="N320" s="212" t="s">
        <v>40</v>
      </c>
      <c r="O320" s="78"/>
      <c r="P320" s="213">
        <f>O320*H320</f>
        <v>0</v>
      </c>
      <c r="Q320" s="213">
        <v>1.0000000000000001E-05</v>
      </c>
      <c r="R320" s="213">
        <f>Q320*H320</f>
        <v>0.00080000000000000004</v>
      </c>
      <c r="S320" s="213">
        <v>0</v>
      </c>
      <c r="T320" s="214">
        <f>S320*H320</f>
        <v>0</v>
      </c>
      <c r="AR320" s="16" t="s">
        <v>142</v>
      </c>
      <c r="AT320" s="16" t="s">
        <v>125</v>
      </c>
      <c r="AU320" s="16" t="s">
        <v>79</v>
      </c>
      <c r="AY320" s="16" t="s">
        <v>122</v>
      </c>
      <c r="BE320" s="215">
        <f>IF(N320="základní",J320,0)</f>
        <v>0</v>
      </c>
      <c r="BF320" s="215">
        <f>IF(N320="snížená",J320,0)</f>
        <v>0</v>
      </c>
      <c r="BG320" s="215">
        <f>IF(N320="zákl. přenesená",J320,0)</f>
        <v>0</v>
      </c>
      <c r="BH320" s="215">
        <f>IF(N320="sníž. přenesená",J320,0)</f>
        <v>0</v>
      </c>
      <c r="BI320" s="215">
        <f>IF(N320="nulová",J320,0)</f>
        <v>0</v>
      </c>
      <c r="BJ320" s="16" t="s">
        <v>77</v>
      </c>
      <c r="BK320" s="215">
        <f>ROUND(I320*H320,2)</f>
        <v>0</v>
      </c>
      <c r="BL320" s="16" t="s">
        <v>142</v>
      </c>
      <c r="BM320" s="16" t="s">
        <v>547</v>
      </c>
    </row>
    <row r="321" s="1" customFormat="1">
      <c r="B321" s="37"/>
      <c r="C321" s="38"/>
      <c r="D321" s="216" t="s">
        <v>132</v>
      </c>
      <c r="E321" s="38"/>
      <c r="F321" s="217" t="s">
        <v>546</v>
      </c>
      <c r="G321" s="38"/>
      <c r="H321" s="38"/>
      <c r="I321" s="130"/>
      <c r="J321" s="38"/>
      <c r="K321" s="38"/>
      <c r="L321" s="42"/>
      <c r="M321" s="218"/>
      <c r="N321" s="78"/>
      <c r="O321" s="78"/>
      <c r="P321" s="78"/>
      <c r="Q321" s="78"/>
      <c r="R321" s="78"/>
      <c r="S321" s="78"/>
      <c r="T321" s="79"/>
      <c r="AT321" s="16" t="s">
        <v>132</v>
      </c>
      <c r="AU321" s="16" t="s">
        <v>79</v>
      </c>
    </row>
    <row r="322" s="12" customFormat="1">
      <c r="B322" s="232"/>
      <c r="C322" s="233"/>
      <c r="D322" s="216" t="s">
        <v>192</v>
      </c>
      <c r="E322" s="234" t="s">
        <v>1</v>
      </c>
      <c r="F322" s="235" t="s">
        <v>548</v>
      </c>
      <c r="G322" s="233"/>
      <c r="H322" s="236">
        <v>80</v>
      </c>
      <c r="I322" s="237"/>
      <c r="J322" s="233"/>
      <c r="K322" s="233"/>
      <c r="L322" s="238"/>
      <c r="M322" s="239"/>
      <c r="N322" s="240"/>
      <c r="O322" s="240"/>
      <c r="P322" s="240"/>
      <c r="Q322" s="240"/>
      <c r="R322" s="240"/>
      <c r="S322" s="240"/>
      <c r="T322" s="241"/>
      <c r="AT322" s="242" t="s">
        <v>192</v>
      </c>
      <c r="AU322" s="242" t="s">
        <v>79</v>
      </c>
      <c r="AV322" s="12" t="s">
        <v>79</v>
      </c>
      <c r="AW322" s="12" t="s">
        <v>31</v>
      </c>
      <c r="AX322" s="12" t="s">
        <v>77</v>
      </c>
      <c r="AY322" s="242" t="s">
        <v>122</v>
      </c>
    </row>
    <row r="323" s="1" customFormat="1" ht="16.5" customHeight="1">
      <c r="B323" s="37"/>
      <c r="C323" s="265" t="s">
        <v>549</v>
      </c>
      <c r="D323" s="265" t="s">
        <v>394</v>
      </c>
      <c r="E323" s="266" t="s">
        <v>550</v>
      </c>
      <c r="F323" s="267" t="s">
        <v>551</v>
      </c>
      <c r="G323" s="268" t="s">
        <v>169</v>
      </c>
      <c r="H323" s="269">
        <v>68.667000000000002</v>
      </c>
      <c r="I323" s="270"/>
      <c r="J323" s="271">
        <f>ROUND(I323*H323,2)</f>
        <v>0</v>
      </c>
      <c r="K323" s="267" t="s">
        <v>129</v>
      </c>
      <c r="L323" s="272"/>
      <c r="M323" s="273" t="s">
        <v>1</v>
      </c>
      <c r="N323" s="274" t="s">
        <v>40</v>
      </c>
      <c r="O323" s="78"/>
      <c r="P323" s="213">
        <f>O323*H323</f>
        <v>0</v>
      </c>
      <c r="Q323" s="213">
        <v>0.0083899999999999999</v>
      </c>
      <c r="R323" s="213">
        <f>Q323*H323</f>
        <v>0.57611613000000006</v>
      </c>
      <c r="S323" s="213">
        <v>0</v>
      </c>
      <c r="T323" s="214">
        <f>S323*H323</f>
        <v>0</v>
      </c>
      <c r="AR323" s="16" t="s">
        <v>237</v>
      </c>
      <c r="AT323" s="16" t="s">
        <v>394</v>
      </c>
      <c r="AU323" s="16" t="s">
        <v>79</v>
      </c>
      <c r="AY323" s="16" t="s">
        <v>122</v>
      </c>
      <c r="BE323" s="215">
        <f>IF(N323="základní",J323,0)</f>
        <v>0</v>
      </c>
      <c r="BF323" s="215">
        <f>IF(N323="snížená",J323,0)</f>
        <v>0</v>
      </c>
      <c r="BG323" s="215">
        <f>IF(N323="zákl. přenesená",J323,0)</f>
        <v>0</v>
      </c>
      <c r="BH323" s="215">
        <f>IF(N323="sníž. přenesená",J323,0)</f>
        <v>0</v>
      </c>
      <c r="BI323" s="215">
        <f>IF(N323="nulová",J323,0)</f>
        <v>0</v>
      </c>
      <c r="BJ323" s="16" t="s">
        <v>77</v>
      </c>
      <c r="BK323" s="215">
        <f>ROUND(I323*H323,2)</f>
        <v>0</v>
      </c>
      <c r="BL323" s="16" t="s">
        <v>142</v>
      </c>
      <c r="BM323" s="16" t="s">
        <v>552</v>
      </c>
    </row>
    <row r="324" s="1" customFormat="1">
      <c r="B324" s="37"/>
      <c r="C324" s="38"/>
      <c r="D324" s="216" t="s">
        <v>132</v>
      </c>
      <c r="E324" s="38"/>
      <c r="F324" s="217" t="s">
        <v>551</v>
      </c>
      <c r="G324" s="38"/>
      <c r="H324" s="38"/>
      <c r="I324" s="130"/>
      <c r="J324" s="38"/>
      <c r="K324" s="38"/>
      <c r="L324" s="42"/>
      <c r="M324" s="218"/>
      <c r="N324" s="78"/>
      <c r="O324" s="78"/>
      <c r="P324" s="78"/>
      <c r="Q324" s="78"/>
      <c r="R324" s="78"/>
      <c r="S324" s="78"/>
      <c r="T324" s="79"/>
      <c r="AT324" s="16" t="s">
        <v>132</v>
      </c>
      <c r="AU324" s="16" t="s">
        <v>79</v>
      </c>
    </row>
    <row r="325" s="12" customFormat="1">
      <c r="B325" s="232"/>
      <c r="C325" s="233"/>
      <c r="D325" s="216" t="s">
        <v>192</v>
      </c>
      <c r="E325" s="234" t="s">
        <v>1</v>
      </c>
      <c r="F325" s="235" t="s">
        <v>553</v>
      </c>
      <c r="G325" s="233"/>
      <c r="H325" s="236">
        <v>68.667000000000002</v>
      </c>
      <c r="I325" s="237"/>
      <c r="J325" s="233"/>
      <c r="K325" s="233"/>
      <c r="L325" s="238"/>
      <c r="M325" s="239"/>
      <c r="N325" s="240"/>
      <c r="O325" s="240"/>
      <c r="P325" s="240"/>
      <c r="Q325" s="240"/>
      <c r="R325" s="240"/>
      <c r="S325" s="240"/>
      <c r="T325" s="241"/>
      <c r="AT325" s="242" t="s">
        <v>192</v>
      </c>
      <c r="AU325" s="242" t="s">
        <v>79</v>
      </c>
      <c r="AV325" s="12" t="s">
        <v>79</v>
      </c>
      <c r="AW325" s="12" t="s">
        <v>31</v>
      </c>
      <c r="AX325" s="12" t="s">
        <v>77</v>
      </c>
      <c r="AY325" s="242" t="s">
        <v>122</v>
      </c>
    </row>
    <row r="326" s="1" customFormat="1" ht="16.5" customHeight="1">
      <c r="B326" s="37"/>
      <c r="C326" s="204" t="s">
        <v>554</v>
      </c>
      <c r="D326" s="204" t="s">
        <v>125</v>
      </c>
      <c r="E326" s="205" t="s">
        <v>555</v>
      </c>
      <c r="F326" s="206" t="s">
        <v>556</v>
      </c>
      <c r="G326" s="207" t="s">
        <v>252</v>
      </c>
      <c r="H326" s="208">
        <v>2</v>
      </c>
      <c r="I326" s="209"/>
      <c r="J326" s="210">
        <f>ROUND(I326*H326,2)</f>
        <v>0</v>
      </c>
      <c r="K326" s="206" t="s">
        <v>129</v>
      </c>
      <c r="L326" s="42"/>
      <c r="M326" s="211" t="s">
        <v>1</v>
      </c>
      <c r="N326" s="212" t="s">
        <v>40</v>
      </c>
      <c r="O326" s="78"/>
      <c r="P326" s="213">
        <f>O326*H326</f>
        <v>0</v>
      </c>
      <c r="Q326" s="213">
        <v>1.0000000000000001E-05</v>
      </c>
      <c r="R326" s="213">
        <f>Q326*H326</f>
        <v>2.0000000000000002E-05</v>
      </c>
      <c r="S326" s="213">
        <v>0</v>
      </c>
      <c r="T326" s="214">
        <f>S326*H326</f>
        <v>0</v>
      </c>
      <c r="AR326" s="16" t="s">
        <v>142</v>
      </c>
      <c r="AT326" s="16" t="s">
        <v>125</v>
      </c>
      <c r="AU326" s="16" t="s">
        <v>79</v>
      </c>
      <c r="AY326" s="16" t="s">
        <v>122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6" t="s">
        <v>77</v>
      </c>
      <c r="BK326" s="215">
        <f>ROUND(I326*H326,2)</f>
        <v>0</v>
      </c>
      <c r="BL326" s="16" t="s">
        <v>142</v>
      </c>
      <c r="BM326" s="16" t="s">
        <v>557</v>
      </c>
    </row>
    <row r="327" s="1" customFormat="1">
      <c r="B327" s="37"/>
      <c r="C327" s="38"/>
      <c r="D327" s="216" t="s">
        <v>132</v>
      </c>
      <c r="E327" s="38"/>
      <c r="F327" s="217" t="s">
        <v>558</v>
      </c>
      <c r="G327" s="38"/>
      <c r="H327" s="38"/>
      <c r="I327" s="130"/>
      <c r="J327" s="38"/>
      <c r="K327" s="38"/>
      <c r="L327" s="42"/>
      <c r="M327" s="218"/>
      <c r="N327" s="78"/>
      <c r="O327" s="78"/>
      <c r="P327" s="78"/>
      <c r="Q327" s="78"/>
      <c r="R327" s="78"/>
      <c r="S327" s="78"/>
      <c r="T327" s="79"/>
      <c r="AT327" s="16" t="s">
        <v>132</v>
      </c>
      <c r="AU327" s="16" t="s">
        <v>79</v>
      </c>
    </row>
    <row r="328" s="12" customFormat="1">
      <c r="B328" s="232"/>
      <c r="C328" s="233"/>
      <c r="D328" s="216" t="s">
        <v>192</v>
      </c>
      <c r="E328" s="234" t="s">
        <v>1</v>
      </c>
      <c r="F328" s="235" t="s">
        <v>559</v>
      </c>
      <c r="G328" s="233"/>
      <c r="H328" s="236">
        <v>2</v>
      </c>
      <c r="I328" s="237"/>
      <c r="J328" s="233"/>
      <c r="K328" s="233"/>
      <c r="L328" s="238"/>
      <c r="M328" s="239"/>
      <c r="N328" s="240"/>
      <c r="O328" s="240"/>
      <c r="P328" s="240"/>
      <c r="Q328" s="240"/>
      <c r="R328" s="240"/>
      <c r="S328" s="240"/>
      <c r="T328" s="241"/>
      <c r="AT328" s="242" t="s">
        <v>192</v>
      </c>
      <c r="AU328" s="242" t="s">
        <v>79</v>
      </c>
      <c r="AV328" s="12" t="s">
        <v>79</v>
      </c>
      <c r="AW328" s="12" t="s">
        <v>31</v>
      </c>
      <c r="AX328" s="12" t="s">
        <v>77</v>
      </c>
      <c r="AY328" s="242" t="s">
        <v>122</v>
      </c>
    </row>
    <row r="329" s="1" customFormat="1" ht="16.5" customHeight="1">
      <c r="B329" s="37"/>
      <c r="C329" s="265" t="s">
        <v>560</v>
      </c>
      <c r="D329" s="265" t="s">
        <v>394</v>
      </c>
      <c r="E329" s="266" t="s">
        <v>561</v>
      </c>
      <c r="F329" s="267" t="s">
        <v>562</v>
      </c>
      <c r="G329" s="268" t="s">
        <v>252</v>
      </c>
      <c r="H329" s="269">
        <v>2.0600000000000001</v>
      </c>
      <c r="I329" s="270"/>
      <c r="J329" s="271">
        <f>ROUND(I329*H329,2)</f>
        <v>0</v>
      </c>
      <c r="K329" s="267" t="s">
        <v>129</v>
      </c>
      <c r="L329" s="272"/>
      <c r="M329" s="273" t="s">
        <v>1</v>
      </c>
      <c r="N329" s="274" t="s">
        <v>40</v>
      </c>
      <c r="O329" s="78"/>
      <c r="P329" s="213">
        <f>O329*H329</f>
        <v>0</v>
      </c>
      <c r="Q329" s="213">
        <v>0.0029399999999999999</v>
      </c>
      <c r="R329" s="213">
        <f>Q329*H329</f>
        <v>0.0060564</v>
      </c>
      <c r="S329" s="213">
        <v>0</v>
      </c>
      <c r="T329" s="214">
        <f>S329*H329</f>
        <v>0</v>
      </c>
      <c r="AR329" s="16" t="s">
        <v>237</v>
      </c>
      <c r="AT329" s="16" t="s">
        <v>394</v>
      </c>
      <c r="AU329" s="16" t="s">
        <v>79</v>
      </c>
      <c r="AY329" s="16" t="s">
        <v>122</v>
      </c>
      <c r="BE329" s="215">
        <f>IF(N329="základní",J329,0)</f>
        <v>0</v>
      </c>
      <c r="BF329" s="215">
        <f>IF(N329="snížená",J329,0)</f>
        <v>0</v>
      </c>
      <c r="BG329" s="215">
        <f>IF(N329="zákl. přenesená",J329,0)</f>
        <v>0</v>
      </c>
      <c r="BH329" s="215">
        <f>IF(N329="sníž. přenesená",J329,0)</f>
        <v>0</v>
      </c>
      <c r="BI329" s="215">
        <f>IF(N329="nulová",J329,0)</f>
        <v>0</v>
      </c>
      <c r="BJ329" s="16" t="s">
        <v>77</v>
      </c>
      <c r="BK329" s="215">
        <f>ROUND(I329*H329,2)</f>
        <v>0</v>
      </c>
      <c r="BL329" s="16" t="s">
        <v>142</v>
      </c>
      <c r="BM329" s="16" t="s">
        <v>563</v>
      </c>
    </row>
    <row r="330" s="1" customFormat="1">
      <c r="B330" s="37"/>
      <c r="C330" s="38"/>
      <c r="D330" s="216" t="s">
        <v>132</v>
      </c>
      <c r="E330" s="38"/>
      <c r="F330" s="217" t="s">
        <v>562</v>
      </c>
      <c r="G330" s="38"/>
      <c r="H330" s="38"/>
      <c r="I330" s="130"/>
      <c r="J330" s="38"/>
      <c r="K330" s="38"/>
      <c r="L330" s="42"/>
      <c r="M330" s="218"/>
      <c r="N330" s="78"/>
      <c r="O330" s="78"/>
      <c r="P330" s="78"/>
      <c r="Q330" s="78"/>
      <c r="R330" s="78"/>
      <c r="S330" s="78"/>
      <c r="T330" s="79"/>
      <c r="AT330" s="16" t="s">
        <v>132</v>
      </c>
      <c r="AU330" s="16" t="s">
        <v>79</v>
      </c>
    </row>
    <row r="331" s="12" customFormat="1">
      <c r="B331" s="232"/>
      <c r="C331" s="233"/>
      <c r="D331" s="216" t="s">
        <v>192</v>
      </c>
      <c r="E331" s="234" t="s">
        <v>1</v>
      </c>
      <c r="F331" s="235" t="s">
        <v>564</v>
      </c>
      <c r="G331" s="233"/>
      <c r="H331" s="236">
        <v>2.0600000000000001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AT331" s="242" t="s">
        <v>192</v>
      </c>
      <c r="AU331" s="242" t="s">
        <v>79</v>
      </c>
      <c r="AV331" s="12" t="s">
        <v>79</v>
      </c>
      <c r="AW331" s="12" t="s">
        <v>31</v>
      </c>
      <c r="AX331" s="12" t="s">
        <v>77</v>
      </c>
      <c r="AY331" s="242" t="s">
        <v>122</v>
      </c>
    </row>
    <row r="332" s="1" customFormat="1" ht="16.5" customHeight="1">
      <c r="B332" s="37"/>
      <c r="C332" s="204" t="s">
        <v>565</v>
      </c>
      <c r="D332" s="204" t="s">
        <v>125</v>
      </c>
      <c r="E332" s="205" t="s">
        <v>566</v>
      </c>
      <c r="F332" s="206" t="s">
        <v>567</v>
      </c>
      <c r="G332" s="207" t="s">
        <v>169</v>
      </c>
      <c r="H332" s="208">
        <v>3</v>
      </c>
      <c r="I332" s="209"/>
      <c r="J332" s="210">
        <f>ROUND(I332*H332,2)</f>
        <v>0</v>
      </c>
      <c r="K332" s="206" t="s">
        <v>129</v>
      </c>
      <c r="L332" s="42"/>
      <c r="M332" s="211" t="s">
        <v>1</v>
      </c>
      <c r="N332" s="212" t="s">
        <v>40</v>
      </c>
      <c r="O332" s="78"/>
      <c r="P332" s="213">
        <f>O332*H332</f>
        <v>0</v>
      </c>
      <c r="Q332" s="213">
        <v>0.34089999999999998</v>
      </c>
      <c r="R332" s="213">
        <f>Q332*H332</f>
        <v>1.0226999999999999</v>
      </c>
      <c r="S332" s="213">
        <v>0</v>
      </c>
      <c r="T332" s="214">
        <f>S332*H332</f>
        <v>0</v>
      </c>
      <c r="AR332" s="16" t="s">
        <v>142</v>
      </c>
      <c r="AT332" s="16" t="s">
        <v>125</v>
      </c>
      <c r="AU332" s="16" t="s">
        <v>79</v>
      </c>
      <c r="AY332" s="16" t="s">
        <v>122</v>
      </c>
      <c r="BE332" s="215">
        <f>IF(N332="základní",J332,0)</f>
        <v>0</v>
      </c>
      <c r="BF332" s="215">
        <f>IF(N332="snížená",J332,0)</f>
        <v>0</v>
      </c>
      <c r="BG332" s="215">
        <f>IF(N332="zákl. přenesená",J332,0)</f>
        <v>0</v>
      </c>
      <c r="BH332" s="215">
        <f>IF(N332="sníž. přenesená",J332,0)</f>
        <v>0</v>
      </c>
      <c r="BI332" s="215">
        <f>IF(N332="nulová",J332,0)</f>
        <v>0</v>
      </c>
      <c r="BJ332" s="16" t="s">
        <v>77</v>
      </c>
      <c r="BK332" s="215">
        <f>ROUND(I332*H332,2)</f>
        <v>0</v>
      </c>
      <c r="BL332" s="16" t="s">
        <v>142</v>
      </c>
      <c r="BM332" s="16" t="s">
        <v>568</v>
      </c>
    </row>
    <row r="333" s="1" customFormat="1">
      <c r="B333" s="37"/>
      <c r="C333" s="38"/>
      <c r="D333" s="216" t="s">
        <v>132</v>
      </c>
      <c r="E333" s="38"/>
      <c r="F333" s="217" t="s">
        <v>569</v>
      </c>
      <c r="G333" s="38"/>
      <c r="H333" s="38"/>
      <c r="I333" s="130"/>
      <c r="J333" s="38"/>
      <c r="K333" s="38"/>
      <c r="L333" s="42"/>
      <c r="M333" s="218"/>
      <c r="N333" s="78"/>
      <c r="O333" s="78"/>
      <c r="P333" s="78"/>
      <c r="Q333" s="78"/>
      <c r="R333" s="78"/>
      <c r="S333" s="78"/>
      <c r="T333" s="79"/>
      <c r="AT333" s="16" t="s">
        <v>132</v>
      </c>
      <c r="AU333" s="16" t="s">
        <v>79</v>
      </c>
    </row>
    <row r="334" s="12" customFormat="1">
      <c r="B334" s="232"/>
      <c r="C334" s="233"/>
      <c r="D334" s="216" t="s">
        <v>192</v>
      </c>
      <c r="E334" s="234" t="s">
        <v>1</v>
      </c>
      <c r="F334" s="235" t="s">
        <v>570</v>
      </c>
      <c r="G334" s="233"/>
      <c r="H334" s="236">
        <v>3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AT334" s="242" t="s">
        <v>192</v>
      </c>
      <c r="AU334" s="242" t="s">
        <v>79</v>
      </c>
      <c r="AV334" s="12" t="s">
        <v>79</v>
      </c>
      <c r="AW334" s="12" t="s">
        <v>31</v>
      </c>
      <c r="AX334" s="12" t="s">
        <v>77</v>
      </c>
      <c r="AY334" s="242" t="s">
        <v>122</v>
      </c>
    </row>
    <row r="335" s="1" customFormat="1" ht="16.5" customHeight="1">
      <c r="B335" s="37"/>
      <c r="C335" s="265" t="s">
        <v>571</v>
      </c>
      <c r="D335" s="265" t="s">
        <v>394</v>
      </c>
      <c r="E335" s="266" t="s">
        <v>572</v>
      </c>
      <c r="F335" s="267" t="s">
        <v>573</v>
      </c>
      <c r="G335" s="268" t="s">
        <v>169</v>
      </c>
      <c r="H335" s="269">
        <v>3</v>
      </c>
      <c r="I335" s="270"/>
      <c r="J335" s="271">
        <f>ROUND(I335*H335,2)</f>
        <v>0</v>
      </c>
      <c r="K335" s="267" t="s">
        <v>1</v>
      </c>
      <c r="L335" s="272"/>
      <c r="M335" s="273" t="s">
        <v>1</v>
      </c>
      <c r="N335" s="274" t="s">
        <v>40</v>
      </c>
      <c r="O335" s="78"/>
      <c r="P335" s="213">
        <f>O335*H335</f>
        <v>0</v>
      </c>
      <c r="Q335" s="213">
        <v>0</v>
      </c>
      <c r="R335" s="213">
        <f>Q335*H335</f>
        <v>0</v>
      </c>
      <c r="S335" s="213">
        <v>0</v>
      </c>
      <c r="T335" s="214">
        <f>S335*H335</f>
        <v>0</v>
      </c>
      <c r="AR335" s="16" t="s">
        <v>237</v>
      </c>
      <c r="AT335" s="16" t="s">
        <v>394</v>
      </c>
      <c r="AU335" s="16" t="s">
        <v>79</v>
      </c>
      <c r="AY335" s="16" t="s">
        <v>122</v>
      </c>
      <c r="BE335" s="215">
        <f>IF(N335="základní",J335,0)</f>
        <v>0</v>
      </c>
      <c r="BF335" s="215">
        <f>IF(N335="snížená",J335,0)</f>
        <v>0</v>
      </c>
      <c r="BG335" s="215">
        <f>IF(N335="zákl. přenesená",J335,0)</f>
        <v>0</v>
      </c>
      <c r="BH335" s="215">
        <f>IF(N335="sníž. přenesená",J335,0)</f>
        <v>0</v>
      </c>
      <c r="BI335" s="215">
        <f>IF(N335="nulová",J335,0)</f>
        <v>0</v>
      </c>
      <c r="BJ335" s="16" t="s">
        <v>77</v>
      </c>
      <c r="BK335" s="215">
        <f>ROUND(I335*H335,2)</f>
        <v>0</v>
      </c>
      <c r="BL335" s="16" t="s">
        <v>142</v>
      </c>
      <c r="BM335" s="16" t="s">
        <v>574</v>
      </c>
    </row>
    <row r="336" s="1" customFormat="1">
      <c r="B336" s="37"/>
      <c r="C336" s="38"/>
      <c r="D336" s="216" t="s">
        <v>132</v>
      </c>
      <c r="E336" s="38"/>
      <c r="F336" s="217" t="s">
        <v>573</v>
      </c>
      <c r="G336" s="38"/>
      <c r="H336" s="38"/>
      <c r="I336" s="130"/>
      <c r="J336" s="38"/>
      <c r="K336" s="38"/>
      <c r="L336" s="42"/>
      <c r="M336" s="218"/>
      <c r="N336" s="78"/>
      <c r="O336" s="78"/>
      <c r="P336" s="78"/>
      <c r="Q336" s="78"/>
      <c r="R336" s="78"/>
      <c r="S336" s="78"/>
      <c r="T336" s="79"/>
      <c r="AT336" s="16" t="s">
        <v>132</v>
      </c>
      <c r="AU336" s="16" t="s">
        <v>79</v>
      </c>
    </row>
    <row r="337" s="1" customFormat="1" ht="16.5" customHeight="1">
      <c r="B337" s="37"/>
      <c r="C337" s="204" t="s">
        <v>575</v>
      </c>
      <c r="D337" s="204" t="s">
        <v>125</v>
      </c>
      <c r="E337" s="205" t="s">
        <v>576</v>
      </c>
      <c r="F337" s="206" t="s">
        <v>577</v>
      </c>
      <c r="G337" s="207" t="s">
        <v>169</v>
      </c>
      <c r="H337" s="208">
        <v>9</v>
      </c>
      <c r="I337" s="209"/>
      <c r="J337" s="210">
        <f>ROUND(I337*H337,2)</f>
        <v>0</v>
      </c>
      <c r="K337" s="206" t="s">
        <v>129</v>
      </c>
      <c r="L337" s="42"/>
      <c r="M337" s="211" t="s">
        <v>1</v>
      </c>
      <c r="N337" s="212" t="s">
        <v>40</v>
      </c>
      <c r="O337" s="78"/>
      <c r="P337" s="213">
        <f>O337*H337</f>
        <v>0</v>
      </c>
      <c r="Q337" s="213">
        <v>0.21734000000000001</v>
      </c>
      <c r="R337" s="213">
        <f>Q337*H337</f>
        <v>1.9560600000000001</v>
      </c>
      <c r="S337" s="213">
        <v>0</v>
      </c>
      <c r="T337" s="214">
        <f>S337*H337</f>
        <v>0</v>
      </c>
      <c r="AR337" s="16" t="s">
        <v>142</v>
      </c>
      <c r="AT337" s="16" t="s">
        <v>125</v>
      </c>
      <c r="AU337" s="16" t="s">
        <v>79</v>
      </c>
      <c r="AY337" s="16" t="s">
        <v>122</v>
      </c>
      <c r="BE337" s="215">
        <f>IF(N337="základní",J337,0)</f>
        <v>0</v>
      </c>
      <c r="BF337" s="215">
        <f>IF(N337="snížená",J337,0)</f>
        <v>0</v>
      </c>
      <c r="BG337" s="215">
        <f>IF(N337="zákl. přenesená",J337,0)</f>
        <v>0</v>
      </c>
      <c r="BH337" s="215">
        <f>IF(N337="sníž. přenesená",J337,0)</f>
        <v>0</v>
      </c>
      <c r="BI337" s="215">
        <f>IF(N337="nulová",J337,0)</f>
        <v>0</v>
      </c>
      <c r="BJ337" s="16" t="s">
        <v>77</v>
      </c>
      <c r="BK337" s="215">
        <f>ROUND(I337*H337,2)</f>
        <v>0</v>
      </c>
      <c r="BL337" s="16" t="s">
        <v>142</v>
      </c>
      <c r="BM337" s="16" t="s">
        <v>578</v>
      </c>
    </row>
    <row r="338" s="1" customFormat="1">
      <c r="B338" s="37"/>
      <c r="C338" s="38"/>
      <c r="D338" s="216" t="s">
        <v>132</v>
      </c>
      <c r="E338" s="38"/>
      <c r="F338" s="217" t="s">
        <v>577</v>
      </c>
      <c r="G338" s="38"/>
      <c r="H338" s="38"/>
      <c r="I338" s="130"/>
      <c r="J338" s="38"/>
      <c r="K338" s="38"/>
      <c r="L338" s="42"/>
      <c r="M338" s="218"/>
      <c r="N338" s="78"/>
      <c r="O338" s="78"/>
      <c r="P338" s="78"/>
      <c r="Q338" s="78"/>
      <c r="R338" s="78"/>
      <c r="S338" s="78"/>
      <c r="T338" s="79"/>
      <c r="AT338" s="16" t="s">
        <v>132</v>
      </c>
      <c r="AU338" s="16" t="s">
        <v>79</v>
      </c>
    </row>
    <row r="339" s="12" customFormat="1">
      <c r="B339" s="232"/>
      <c r="C339" s="233"/>
      <c r="D339" s="216" t="s">
        <v>192</v>
      </c>
      <c r="E339" s="234" t="s">
        <v>1</v>
      </c>
      <c r="F339" s="235" t="s">
        <v>579</v>
      </c>
      <c r="G339" s="233"/>
      <c r="H339" s="236">
        <v>9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AT339" s="242" t="s">
        <v>192</v>
      </c>
      <c r="AU339" s="242" t="s">
        <v>79</v>
      </c>
      <c r="AV339" s="12" t="s">
        <v>79</v>
      </c>
      <c r="AW339" s="12" t="s">
        <v>31</v>
      </c>
      <c r="AX339" s="12" t="s">
        <v>77</v>
      </c>
      <c r="AY339" s="242" t="s">
        <v>122</v>
      </c>
    </row>
    <row r="340" s="1" customFormat="1" ht="16.5" customHeight="1">
      <c r="B340" s="37"/>
      <c r="C340" s="265" t="s">
        <v>580</v>
      </c>
      <c r="D340" s="265" t="s">
        <v>394</v>
      </c>
      <c r="E340" s="266" t="s">
        <v>581</v>
      </c>
      <c r="F340" s="267" t="s">
        <v>582</v>
      </c>
      <c r="G340" s="268" t="s">
        <v>169</v>
      </c>
      <c r="H340" s="269">
        <v>9</v>
      </c>
      <c r="I340" s="270"/>
      <c r="J340" s="271">
        <f>ROUND(I340*H340,2)</f>
        <v>0</v>
      </c>
      <c r="K340" s="267" t="s">
        <v>129</v>
      </c>
      <c r="L340" s="272"/>
      <c r="M340" s="273" t="s">
        <v>1</v>
      </c>
      <c r="N340" s="274" t="s">
        <v>40</v>
      </c>
      <c r="O340" s="78"/>
      <c r="P340" s="213">
        <f>O340*H340</f>
        <v>0</v>
      </c>
      <c r="Q340" s="213">
        <v>0.050599999999999999</v>
      </c>
      <c r="R340" s="213">
        <f>Q340*H340</f>
        <v>0.45539999999999997</v>
      </c>
      <c r="S340" s="213">
        <v>0</v>
      </c>
      <c r="T340" s="214">
        <f>S340*H340</f>
        <v>0</v>
      </c>
      <c r="AR340" s="16" t="s">
        <v>237</v>
      </c>
      <c r="AT340" s="16" t="s">
        <v>394</v>
      </c>
      <c r="AU340" s="16" t="s">
        <v>79</v>
      </c>
      <c r="AY340" s="16" t="s">
        <v>122</v>
      </c>
      <c r="BE340" s="215">
        <f>IF(N340="základní",J340,0)</f>
        <v>0</v>
      </c>
      <c r="BF340" s="215">
        <f>IF(N340="snížená",J340,0)</f>
        <v>0</v>
      </c>
      <c r="BG340" s="215">
        <f>IF(N340="zákl. přenesená",J340,0)</f>
        <v>0</v>
      </c>
      <c r="BH340" s="215">
        <f>IF(N340="sníž. přenesená",J340,0)</f>
        <v>0</v>
      </c>
      <c r="BI340" s="215">
        <f>IF(N340="nulová",J340,0)</f>
        <v>0</v>
      </c>
      <c r="BJ340" s="16" t="s">
        <v>77</v>
      </c>
      <c r="BK340" s="215">
        <f>ROUND(I340*H340,2)</f>
        <v>0</v>
      </c>
      <c r="BL340" s="16" t="s">
        <v>142</v>
      </c>
      <c r="BM340" s="16" t="s">
        <v>583</v>
      </c>
    </row>
    <row r="341" s="1" customFormat="1">
      <c r="B341" s="37"/>
      <c r="C341" s="38"/>
      <c r="D341" s="216" t="s">
        <v>132</v>
      </c>
      <c r="E341" s="38"/>
      <c r="F341" s="217" t="s">
        <v>584</v>
      </c>
      <c r="G341" s="38"/>
      <c r="H341" s="38"/>
      <c r="I341" s="130"/>
      <c r="J341" s="38"/>
      <c r="K341" s="38"/>
      <c r="L341" s="42"/>
      <c r="M341" s="218"/>
      <c r="N341" s="78"/>
      <c r="O341" s="78"/>
      <c r="P341" s="78"/>
      <c r="Q341" s="78"/>
      <c r="R341" s="78"/>
      <c r="S341" s="78"/>
      <c r="T341" s="79"/>
      <c r="AT341" s="16" t="s">
        <v>132</v>
      </c>
      <c r="AU341" s="16" t="s">
        <v>79</v>
      </c>
    </row>
    <row r="342" s="1" customFormat="1" ht="16.5" customHeight="1">
      <c r="B342" s="37"/>
      <c r="C342" s="204" t="s">
        <v>585</v>
      </c>
      <c r="D342" s="204" t="s">
        <v>125</v>
      </c>
      <c r="E342" s="205" t="s">
        <v>586</v>
      </c>
      <c r="F342" s="206" t="s">
        <v>587</v>
      </c>
      <c r="G342" s="207" t="s">
        <v>169</v>
      </c>
      <c r="H342" s="208">
        <v>9</v>
      </c>
      <c r="I342" s="209"/>
      <c r="J342" s="210">
        <f>ROUND(I342*H342,2)</f>
        <v>0</v>
      </c>
      <c r="K342" s="206" t="s">
        <v>1</v>
      </c>
      <c r="L342" s="42"/>
      <c r="M342" s="211" t="s">
        <v>1</v>
      </c>
      <c r="N342" s="212" t="s">
        <v>40</v>
      </c>
      <c r="O342" s="78"/>
      <c r="P342" s="213">
        <f>O342*H342</f>
        <v>0</v>
      </c>
      <c r="Q342" s="213">
        <v>0.21734000000000001</v>
      </c>
      <c r="R342" s="213">
        <f>Q342*H342</f>
        <v>1.9560600000000001</v>
      </c>
      <c r="S342" s="213">
        <v>0</v>
      </c>
      <c r="T342" s="214">
        <f>S342*H342</f>
        <v>0</v>
      </c>
      <c r="AR342" s="16" t="s">
        <v>142</v>
      </c>
      <c r="AT342" s="16" t="s">
        <v>125</v>
      </c>
      <c r="AU342" s="16" t="s">
        <v>79</v>
      </c>
      <c r="AY342" s="16" t="s">
        <v>122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6" t="s">
        <v>77</v>
      </c>
      <c r="BK342" s="215">
        <f>ROUND(I342*H342,2)</f>
        <v>0</v>
      </c>
      <c r="BL342" s="16" t="s">
        <v>142</v>
      </c>
      <c r="BM342" s="16" t="s">
        <v>588</v>
      </c>
    </row>
    <row r="343" s="1" customFormat="1">
      <c r="B343" s="37"/>
      <c r="C343" s="38"/>
      <c r="D343" s="216" t="s">
        <v>132</v>
      </c>
      <c r="E343" s="38"/>
      <c r="F343" s="217" t="s">
        <v>587</v>
      </c>
      <c r="G343" s="38"/>
      <c r="H343" s="38"/>
      <c r="I343" s="130"/>
      <c r="J343" s="38"/>
      <c r="K343" s="38"/>
      <c r="L343" s="42"/>
      <c r="M343" s="218"/>
      <c r="N343" s="78"/>
      <c r="O343" s="78"/>
      <c r="P343" s="78"/>
      <c r="Q343" s="78"/>
      <c r="R343" s="78"/>
      <c r="S343" s="78"/>
      <c r="T343" s="79"/>
      <c r="AT343" s="16" t="s">
        <v>132</v>
      </c>
      <c r="AU343" s="16" t="s">
        <v>79</v>
      </c>
    </row>
    <row r="344" s="1" customFormat="1" ht="16.5" customHeight="1">
      <c r="B344" s="37"/>
      <c r="C344" s="204" t="s">
        <v>589</v>
      </c>
      <c r="D344" s="204" t="s">
        <v>125</v>
      </c>
      <c r="E344" s="205" t="s">
        <v>590</v>
      </c>
      <c r="F344" s="206" t="s">
        <v>591</v>
      </c>
      <c r="G344" s="207" t="s">
        <v>169</v>
      </c>
      <c r="H344" s="208">
        <v>20</v>
      </c>
      <c r="I344" s="209"/>
      <c r="J344" s="210">
        <f>ROUND(I344*H344,2)</f>
        <v>0</v>
      </c>
      <c r="K344" s="206" t="s">
        <v>129</v>
      </c>
      <c r="L344" s="42"/>
      <c r="M344" s="211" t="s">
        <v>1</v>
      </c>
      <c r="N344" s="212" t="s">
        <v>40</v>
      </c>
      <c r="O344" s="78"/>
      <c r="P344" s="213">
        <f>O344*H344</f>
        <v>0</v>
      </c>
      <c r="Q344" s="213">
        <v>0.31108000000000002</v>
      </c>
      <c r="R344" s="213">
        <f>Q344*H344</f>
        <v>6.2216000000000005</v>
      </c>
      <c r="S344" s="213">
        <v>0</v>
      </c>
      <c r="T344" s="214">
        <f>S344*H344</f>
        <v>0</v>
      </c>
      <c r="AR344" s="16" t="s">
        <v>142</v>
      </c>
      <c r="AT344" s="16" t="s">
        <v>125</v>
      </c>
      <c r="AU344" s="16" t="s">
        <v>79</v>
      </c>
      <c r="AY344" s="16" t="s">
        <v>122</v>
      </c>
      <c r="BE344" s="215">
        <f>IF(N344="základní",J344,0)</f>
        <v>0</v>
      </c>
      <c r="BF344" s="215">
        <f>IF(N344="snížená",J344,0)</f>
        <v>0</v>
      </c>
      <c r="BG344" s="215">
        <f>IF(N344="zákl. přenesená",J344,0)</f>
        <v>0</v>
      </c>
      <c r="BH344" s="215">
        <f>IF(N344="sníž. přenesená",J344,0)</f>
        <v>0</v>
      </c>
      <c r="BI344" s="215">
        <f>IF(N344="nulová",J344,0)</f>
        <v>0</v>
      </c>
      <c r="BJ344" s="16" t="s">
        <v>77</v>
      </c>
      <c r="BK344" s="215">
        <f>ROUND(I344*H344,2)</f>
        <v>0</v>
      </c>
      <c r="BL344" s="16" t="s">
        <v>142</v>
      </c>
      <c r="BM344" s="16" t="s">
        <v>592</v>
      </c>
    </row>
    <row r="345" s="1" customFormat="1">
      <c r="B345" s="37"/>
      <c r="C345" s="38"/>
      <c r="D345" s="216" t="s">
        <v>132</v>
      </c>
      <c r="E345" s="38"/>
      <c r="F345" s="217" t="s">
        <v>593</v>
      </c>
      <c r="G345" s="38"/>
      <c r="H345" s="38"/>
      <c r="I345" s="130"/>
      <c r="J345" s="38"/>
      <c r="K345" s="38"/>
      <c r="L345" s="42"/>
      <c r="M345" s="218"/>
      <c r="N345" s="78"/>
      <c r="O345" s="78"/>
      <c r="P345" s="78"/>
      <c r="Q345" s="78"/>
      <c r="R345" s="78"/>
      <c r="S345" s="78"/>
      <c r="T345" s="79"/>
      <c r="AT345" s="16" t="s">
        <v>132</v>
      </c>
      <c r="AU345" s="16" t="s">
        <v>79</v>
      </c>
    </row>
    <row r="346" s="12" customFormat="1">
      <c r="B346" s="232"/>
      <c r="C346" s="233"/>
      <c r="D346" s="216" t="s">
        <v>192</v>
      </c>
      <c r="E346" s="234" t="s">
        <v>1</v>
      </c>
      <c r="F346" s="235" t="s">
        <v>594</v>
      </c>
      <c r="G346" s="233"/>
      <c r="H346" s="236">
        <v>20</v>
      </c>
      <c r="I346" s="237"/>
      <c r="J346" s="233"/>
      <c r="K346" s="233"/>
      <c r="L346" s="238"/>
      <c r="M346" s="239"/>
      <c r="N346" s="240"/>
      <c r="O346" s="240"/>
      <c r="P346" s="240"/>
      <c r="Q346" s="240"/>
      <c r="R346" s="240"/>
      <c r="S346" s="240"/>
      <c r="T346" s="241"/>
      <c r="AT346" s="242" t="s">
        <v>192</v>
      </c>
      <c r="AU346" s="242" t="s">
        <v>79</v>
      </c>
      <c r="AV346" s="12" t="s">
        <v>79</v>
      </c>
      <c r="AW346" s="12" t="s">
        <v>31</v>
      </c>
      <c r="AX346" s="12" t="s">
        <v>77</v>
      </c>
      <c r="AY346" s="242" t="s">
        <v>122</v>
      </c>
    </row>
    <row r="347" s="10" customFormat="1" ht="22.8" customHeight="1">
      <c r="B347" s="188"/>
      <c r="C347" s="189"/>
      <c r="D347" s="190" t="s">
        <v>68</v>
      </c>
      <c r="E347" s="202" t="s">
        <v>243</v>
      </c>
      <c r="F347" s="202" t="s">
        <v>595</v>
      </c>
      <c r="G347" s="189"/>
      <c r="H347" s="189"/>
      <c r="I347" s="192"/>
      <c r="J347" s="203">
        <f>BK347</f>
        <v>0</v>
      </c>
      <c r="K347" s="189"/>
      <c r="L347" s="194"/>
      <c r="M347" s="195"/>
      <c r="N347" s="196"/>
      <c r="O347" s="196"/>
      <c r="P347" s="197">
        <f>SUM(P348:P430)</f>
        <v>0</v>
      </c>
      <c r="Q347" s="196"/>
      <c r="R347" s="197">
        <f>SUM(R348:R430)</f>
        <v>257.15884142000004</v>
      </c>
      <c r="S347" s="196"/>
      <c r="T347" s="198">
        <f>SUM(T348:T430)</f>
        <v>0.082000000000000003</v>
      </c>
      <c r="AR347" s="199" t="s">
        <v>77</v>
      </c>
      <c r="AT347" s="200" t="s">
        <v>68</v>
      </c>
      <c r="AU347" s="200" t="s">
        <v>77</v>
      </c>
      <c r="AY347" s="199" t="s">
        <v>122</v>
      </c>
      <c r="BK347" s="201">
        <f>SUM(BK348:BK430)</f>
        <v>0</v>
      </c>
    </row>
    <row r="348" s="1" customFormat="1" ht="16.5" customHeight="1">
      <c r="B348" s="37"/>
      <c r="C348" s="204" t="s">
        <v>596</v>
      </c>
      <c r="D348" s="204" t="s">
        <v>125</v>
      </c>
      <c r="E348" s="205" t="s">
        <v>597</v>
      </c>
      <c r="F348" s="206" t="s">
        <v>598</v>
      </c>
      <c r="G348" s="207" t="s">
        <v>252</v>
      </c>
      <c r="H348" s="208">
        <v>800</v>
      </c>
      <c r="I348" s="209"/>
      <c r="J348" s="210">
        <f>ROUND(I348*H348,2)</f>
        <v>0</v>
      </c>
      <c r="K348" s="206" t="s">
        <v>1</v>
      </c>
      <c r="L348" s="42"/>
      <c r="M348" s="211" t="s">
        <v>1</v>
      </c>
      <c r="N348" s="212" t="s">
        <v>40</v>
      </c>
      <c r="O348" s="78"/>
      <c r="P348" s="213">
        <f>O348*H348</f>
        <v>0</v>
      </c>
      <c r="Q348" s="213">
        <v>0</v>
      </c>
      <c r="R348" s="213">
        <f>Q348*H348</f>
        <v>0</v>
      </c>
      <c r="S348" s="213">
        <v>0</v>
      </c>
      <c r="T348" s="214">
        <f>S348*H348</f>
        <v>0</v>
      </c>
      <c r="AR348" s="16" t="s">
        <v>142</v>
      </c>
      <c r="AT348" s="16" t="s">
        <v>125</v>
      </c>
      <c r="AU348" s="16" t="s">
        <v>79</v>
      </c>
      <c r="AY348" s="16" t="s">
        <v>122</v>
      </c>
      <c r="BE348" s="215">
        <f>IF(N348="základní",J348,0)</f>
        <v>0</v>
      </c>
      <c r="BF348" s="215">
        <f>IF(N348="snížená",J348,0)</f>
        <v>0</v>
      </c>
      <c r="BG348" s="215">
        <f>IF(N348="zákl. přenesená",J348,0)</f>
        <v>0</v>
      </c>
      <c r="BH348" s="215">
        <f>IF(N348="sníž. přenesená",J348,0)</f>
        <v>0</v>
      </c>
      <c r="BI348" s="215">
        <f>IF(N348="nulová",J348,0)</f>
        <v>0</v>
      </c>
      <c r="BJ348" s="16" t="s">
        <v>77</v>
      </c>
      <c r="BK348" s="215">
        <f>ROUND(I348*H348,2)</f>
        <v>0</v>
      </c>
      <c r="BL348" s="16" t="s">
        <v>142</v>
      </c>
      <c r="BM348" s="16" t="s">
        <v>599</v>
      </c>
    </row>
    <row r="349" s="1" customFormat="1">
      <c r="B349" s="37"/>
      <c r="C349" s="38"/>
      <c r="D349" s="216" t="s">
        <v>132</v>
      </c>
      <c r="E349" s="38"/>
      <c r="F349" s="217" t="s">
        <v>598</v>
      </c>
      <c r="G349" s="38"/>
      <c r="H349" s="38"/>
      <c r="I349" s="130"/>
      <c r="J349" s="38"/>
      <c r="K349" s="38"/>
      <c r="L349" s="42"/>
      <c r="M349" s="218"/>
      <c r="N349" s="78"/>
      <c r="O349" s="78"/>
      <c r="P349" s="78"/>
      <c r="Q349" s="78"/>
      <c r="R349" s="78"/>
      <c r="S349" s="78"/>
      <c r="T349" s="79"/>
      <c r="AT349" s="16" t="s">
        <v>132</v>
      </c>
      <c r="AU349" s="16" t="s">
        <v>79</v>
      </c>
    </row>
    <row r="350" s="12" customFormat="1">
      <c r="B350" s="232"/>
      <c r="C350" s="233"/>
      <c r="D350" s="216" t="s">
        <v>192</v>
      </c>
      <c r="E350" s="234" t="s">
        <v>1</v>
      </c>
      <c r="F350" s="235" t="s">
        <v>600</v>
      </c>
      <c r="G350" s="233"/>
      <c r="H350" s="236">
        <v>800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AT350" s="242" t="s">
        <v>192</v>
      </c>
      <c r="AU350" s="242" t="s">
        <v>79</v>
      </c>
      <c r="AV350" s="12" t="s">
        <v>79</v>
      </c>
      <c r="AW350" s="12" t="s">
        <v>31</v>
      </c>
      <c r="AX350" s="12" t="s">
        <v>77</v>
      </c>
      <c r="AY350" s="242" t="s">
        <v>122</v>
      </c>
    </row>
    <row r="351" s="1" customFormat="1" ht="16.5" customHeight="1">
      <c r="B351" s="37"/>
      <c r="C351" s="204" t="s">
        <v>601</v>
      </c>
      <c r="D351" s="204" t="s">
        <v>125</v>
      </c>
      <c r="E351" s="205" t="s">
        <v>602</v>
      </c>
      <c r="F351" s="206" t="s">
        <v>603</v>
      </c>
      <c r="G351" s="207" t="s">
        <v>169</v>
      </c>
      <c r="H351" s="208">
        <v>1</v>
      </c>
      <c r="I351" s="209"/>
      <c r="J351" s="210">
        <f>ROUND(I351*H351,2)</f>
        <v>0</v>
      </c>
      <c r="K351" s="206" t="s">
        <v>129</v>
      </c>
      <c r="L351" s="42"/>
      <c r="M351" s="211" t="s">
        <v>1</v>
      </c>
      <c r="N351" s="212" t="s">
        <v>40</v>
      </c>
      <c r="O351" s="78"/>
      <c r="P351" s="213">
        <f>O351*H351</f>
        <v>0</v>
      </c>
      <c r="Q351" s="213">
        <v>0.00069999999999999999</v>
      </c>
      <c r="R351" s="213">
        <f>Q351*H351</f>
        <v>0.00069999999999999999</v>
      </c>
      <c r="S351" s="213">
        <v>0</v>
      </c>
      <c r="T351" s="214">
        <f>S351*H351</f>
        <v>0</v>
      </c>
      <c r="AR351" s="16" t="s">
        <v>142</v>
      </c>
      <c r="AT351" s="16" t="s">
        <v>125</v>
      </c>
      <c r="AU351" s="16" t="s">
        <v>79</v>
      </c>
      <c r="AY351" s="16" t="s">
        <v>122</v>
      </c>
      <c r="BE351" s="215">
        <f>IF(N351="základní",J351,0)</f>
        <v>0</v>
      </c>
      <c r="BF351" s="215">
        <f>IF(N351="snížená",J351,0)</f>
        <v>0</v>
      </c>
      <c r="BG351" s="215">
        <f>IF(N351="zákl. přenesená",J351,0)</f>
        <v>0</v>
      </c>
      <c r="BH351" s="215">
        <f>IF(N351="sníž. přenesená",J351,0)</f>
        <v>0</v>
      </c>
      <c r="BI351" s="215">
        <f>IF(N351="nulová",J351,0)</f>
        <v>0</v>
      </c>
      <c r="BJ351" s="16" t="s">
        <v>77</v>
      </c>
      <c r="BK351" s="215">
        <f>ROUND(I351*H351,2)</f>
        <v>0</v>
      </c>
      <c r="BL351" s="16" t="s">
        <v>142</v>
      </c>
      <c r="BM351" s="16" t="s">
        <v>604</v>
      </c>
    </row>
    <row r="352" s="1" customFormat="1">
      <c r="B352" s="37"/>
      <c r="C352" s="38"/>
      <c r="D352" s="216" t="s">
        <v>132</v>
      </c>
      <c r="E352" s="38"/>
      <c r="F352" s="217" t="s">
        <v>605</v>
      </c>
      <c r="G352" s="38"/>
      <c r="H352" s="38"/>
      <c r="I352" s="130"/>
      <c r="J352" s="38"/>
      <c r="K352" s="38"/>
      <c r="L352" s="42"/>
      <c r="M352" s="218"/>
      <c r="N352" s="78"/>
      <c r="O352" s="78"/>
      <c r="P352" s="78"/>
      <c r="Q352" s="78"/>
      <c r="R352" s="78"/>
      <c r="S352" s="78"/>
      <c r="T352" s="79"/>
      <c r="AT352" s="16" t="s">
        <v>132</v>
      </c>
      <c r="AU352" s="16" t="s">
        <v>79</v>
      </c>
    </row>
    <row r="353" s="12" customFormat="1">
      <c r="B353" s="232"/>
      <c r="C353" s="233"/>
      <c r="D353" s="216" t="s">
        <v>192</v>
      </c>
      <c r="E353" s="234" t="s">
        <v>1</v>
      </c>
      <c r="F353" s="235" t="s">
        <v>606</v>
      </c>
      <c r="G353" s="233"/>
      <c r="H353" s="236">
        <v>1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AT353" s="242" t="s">
        <v>192</v>
      </c>
      <c r="AU353" s="242" t="s">
        <v>79</v>
      </c>
      <c r="AV353" s="12" t="s">
        <v>79</v>
      </c>
      <c r="AW353" s="12" t="s">
        <v>31</v>
      </c>
      <c r="AX353" s="12" t="s">
        <v>77</v>
      </c>
      <c r="AY353" s="242" t="s">
        <v>122</v>
      </c>
    </row>
    <row r="354" s="1" customFormat="1" ht="16.5" customHeight="1">
      <c r="B354" s="37"/>
      <c r="C354" s="265" t="s">
        <v>607</v>
      </c>
      <c r="D354" s="265" t="s">
        <v>394</v>
      </c>
      <c r="E354" s="266" t="s">
        <v>608</v>
      </c>
      <c r="F354" s="267" t="s">
        <v>609</v>
      </c>
      <c r="G354" s="268" t="s">
        <v>169</v>
      </c>
      <c r="H354" s="269">
        <v>1</v>
      </c>
      <c r="I354" s="270"/>
      <c r="J354" s="271">
        <f>ROUND(I354*H354,2)</f>
        <v>0</v>
      </c>
      <c r="K354" s="267" t="s">
        <v>129</v>
      </c>
      <c r="L354" s="272"/>
      <c r="M354" s="273" t="s">
        <v>1</v>
      </c>
      <c r="N354" s="274" t="s">
        <v>40</v>
      </c>
      <c r="O354" s="78"/>
      <c r="P354" s="213">
        <f>O354*H354</f>
        <v>0</v>
      </c>
      <c r="Q354" s="213">
        <v>0.0025999999999999999</v>
      </c>
      <c r="R354" s="213">
        <f>Q354*H354</f>
        <v>0.0025999999999999999</v>
      </c>
      <c r="S354" s="213">
        <v>0</v>
      </c>
      <c r="T354" s="214">
        <f>S354*H354</f>
        <v>0</v>
      </c>
      <c r="AR354" s="16" t="s">
        <v>237</v>
      </c>
      <c r="AT354" s="16" t="s">
        <v>394</v>
      </c>
      <c r="AU354" s="16" t="s">
        <v>79</v>
      </c>
      <c r="AY354" s="16" t="s">
        <v>122</v>
      </c>
      <c r="BE354" s="215">
        <f>IF(N354="základní",J354,0)</f>
        <v>0</v>
      </c>
      <c r="BF354" s="215">
        <f>IF(N354="snížená",J354,0)</f>
        <v>0</v>
      </c>
      <c r="BG354" s="215">
        <f>IF(N354="zákl. přenesená",J354,0)</f>
        <v>0</v>
      </c>
      <c r="BH354" s="215">
        <f>IF(N354="sníž. přenesená",J354,0)</f>
        <v>0</v>
      </c>
      <c r="BI354" s="215">
        <f>IF(N354="nulová",J354,0)</f>
        <v>0</v>
      </c>
      <c r="BJ354" s="16" t="s">
        <v>77</v>
      </c>
      <c r="BK354" s="215">
        <f>ROUND(I354*H354,2)</f>
        <v>0</v>
      </c>
      <c r="BL354" s="16" t="s">
        <v>142</v>
      </c>
      <c r="BM354" s="16" t="s">
        <v>610</v>
      </c>
    </row>
    <row r="355" s="1" customFormat="1">
      <c r="B355" s="37"/>
      <c r="C355" s="38"/>
      <c r="D355" s="216" t="s">
        <v>132</v>
      </c>
      <c r="E355" s="38"/>
      <c r="F355" s="217" t="s">
        <v>609</v>
      </c>
      <c r="G355" s="38"/>
      <c r="H355" s="38"/>
      <c r="I355" s="130"/>
      <c r="J355" s="38"/>
      <c r="K355" s="38"/>
      <c r="L355" s="42"/>
      <c r="M355" s="218"/>
      <c r="N355" s="78"/>
      <c r="O355" s="78"/>
      <c r="P355" s="78"/>
      <c r="Q355" s="78"/>
      <c r="R355" s="78"/>
      <c r="S355" s="78"/>
      <c r="T355" s="79"/>
      <c r="AT355" s="16" t="s">
        <v>132</v>
      </c>
      <c r="AU355" s="16" t="s">
        <v>79</v>
      </c>
    </row>
    <row r="356" s="12" customFormat="1">
      <c r="B356" s="232"/>
      <c r="C356" s="233"/>
      <c r="D356" s="216" t="s">
        <v>192</v>
      </c>
      <c r="E356" s="234" t="s">
        <v>1</v>
      </c>
      <c r="F356" s="235" t="s">
        <v>606</v>
      </c>
      <c r="G356" s="233"/>
      <c r="H356" s="236">
        <v>1</v>
      </c>
      <c r="I356" s="237"/>
      <c r="J356" s="233"/>
      <c r="K356" s="233"/>
      <c r="L356" s="238"/>
      <c r="M356" s="239"/>
      <c r="N356" s="240"/>
      <c r="O356" s="240"/>
      <c r="P356" s="240"/>
      <c r="Q356" s="240"/>
      <c r="R356" s="240"/>
      <c r="S356" s="240"/>
      <c r="T356" s="241"/>
      <c r="AT356" s="242" t="s">
        <v>192</v>
      </c>
      <c r="AU356" s="242" t="s">
        <v>79</v>
      </c>
      <c r="AV356" s="12" t="s">
        <v>79</v>
      </c>
      <c r="AW356" s="12" t="s">
        <v>31</v>
      </c>
      <c r="AX356" s="12" t="s">
        <v>77</v>
      </c>
      <c r="AY356" s="242" t="s">
        <v>122</v>
      </c>
    </row>
    <row r="357" s="1" customFormat="1" ht="16.5" customHeight="1">
      <c r="B357" s="37"/>
      <c r="C357" s="204" t="s">
        <v>611</v>
      </c>
      <c r="D357" s="204" t="s">
        <v>125</v>
      </c>
      <c r="E357" s="205" t="s">
        <v>612</v>
      </c>
      <c r="F357" s="206" t="s">
        <v>613</v>
      </c>
      <c r="G357" s="207" t="s">
        <v>169</v>
      </c>
      <c r="H357" s="208">
        <v>1</v>
      </c>
      <c r="I357" s="209"/>
      <c r="J357" s="210">
        <f>ROUND(I357*H357,2)</f>
        <v>0</v>
      </c>
      <c r="K357" s="206" t="s">
        <v>129</v>
      </c>
      <c r="L357" s="42"/>
      <c r="M357" s="211" t="s">
        <v>1</v>
      </c>
      <c r="N357" s="212" t="s">
        <v>40</v>
      </c>
      <c r="O357" s="78"/>
      <c r="P357" s="213">
        <f>O357*H357</f>
        <v>0</v>
      </c>
      <c r="Q357" s="213">
        <v>0.11241</v>
      </c>
      <c r="R357" s="213">
        <f>Q357*H357</f>
        <v>0.11241</v>
      </c>
      <c r="S357" s="213">
        <v>0</v>
      </c>
      <c r="T357" s="214">
        <f>S357*H357</f>
        <v>0</v>
      </c>
      <c r="AR357" s="16" t="s">
        <v>142</v>
      </c>
      <c r="AT357" s="16" t="s">
        <v>125</v>
      </c>
      <c r="AU357" s="16" t="s">
        <v>79</v>
      </c>
      <c r="AY357" s="16" t="s">
        <v>122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6" t="s">
        <v>77</v>
      </c>
      <c r="BK357" s="215">
        <f>ROUND(I357*H357,2)</f>
        <v>0</v>
      </c>
      <c r="BL357" s="16" t="s">
        <v>142</v>
      </c>
      <c r="BM357" s="16" t="s">
        <v>614</v>
      </c>
    </row>
    <row r="358" s="1" customFormat="1">
      <c r="B358" s="37"/>
      <c r="C358" s="38"/>
      <c r="D358" s="216" t="s">
        <v>132</v>
      </c>
      <c r="E358" s="38"/>
      <c r="F358" s="217" t="s">
        <v>615</v>
      </c>
      <c r="G358" s="38"/>
      <c r="H358" s="38"/>
      <c r="I358" s="130"/>
      <c r="J358" s="38"/>
      <c r="K358" s="38"/>
      <c r="L358" s="42"/>
      <c r="M358" s="218"/>
      <c r="N358" s="78"/>
      <c r="O358" s="78"/>
      <c r="P358" s="78"/>
      <c r="Q358" s="78"/>
      <c r="R358" s="78"/>
      <c r="S358" s="78"/>
      <c r="T358" s="79"/>
      <c r="AT358" s="16" t="s">
        <v>132</v>
      </c>
      <c r="AU358" s="16" t="s">
        <v>79</v>
      </c>
    </row>
    <row r="359" s="12" customFormat="1">
      <c r="B359" s="232"/>
      <c r="C359" s="233"/>
      <c r="D359" s="216" t="s">
        <v>192</v>
      </c>
      <c r="E359" s="234" t="s">
        <v>1</v>
      </c>
      <c r="F359" s="235" t="s">
        <v>77</v>
      </c>
      <c r="G359" s="233"/>
      <c r="H359" s="236">
        <v>1</v>
      </c>
      <c r="I359" s="237"/>
      <c r="J359" s="233"/>
      <c r="K359" s="233"/>
      <c r="L359" s="238"/>
      <c r="M359" s="239"/>
      <c r="N359" s="240"/>
      <c r="O359" s="240"/>
      <c r="P359" s="240"/>
      <c r="Q359" s="240"/>
      <c r="R359" s="240"/>
      <c r="S359" s="240"/>
      <c r="T359" s="241"/>
      <c r="AT359" s="242" t="s">
        <v>192</v>
      </c>
      <c r="AU359" s="242" t="s">
        <v>79</v>
      </c>
      <c r="AV359" s="12" t="s">
        <v>79</v>
      </c>
      <c r="AW359" s="12" t="s">
        <v>31</v>
      </c>
      <c r="AX359" s="12" t="s">
        <v>77</v>
      </c>
      <c r="AY359" s="242" t="s">
        <v>122</v>
      </c>
    </row>
    <row r="360" s="1" customFormat="1" ht="16.5" customHeight="1">
      <c r="B360" s="37"/>
      <c r="C360" s="265" t="s">
        <v>616</v>
      </c>
      <c r="D360" s="265" t="s">
        <v>394</v>
      </c>
      <c r="E360" s="266" t="s">
        <v>617</v>
      </c>
      <c r="F360" s="267" t="s">
        <v>618</v>
      </c>
      <c r="G360" s="268" t="s">
        <v>169</v>
      </c>
      <c r="H360" s="269">
        <v>1</v>
      </c>
      <c r="I360" s="270"/>
      <c r="J360" s="271">
        <f>ROUND(I360*H360,2)</f>
        <v>0</v>
      </c>
      <c r="K360" s="267" t="s">
        <v>129</v>
      </c>
      <c r="L360" s="272"/>
      <c r="M360" s="273" t="s">
        <v>1</v>
      </c>
      <c r="N360" s="274" t="s">
        <v>40</v>
      </c>
      <c r="O360" s="78"/>
      <c r="P360" s="213">
        <f>O360*H360</f>
        <v>0</v>
      </c>
      <c r="Q360" s="213">
        <v>0.0025000000000000001</v>
      </c>
      <c r="R360" s="213">
        <f>Q360*H360</f>
        <v>0.0025000000000000001</v>
      </c>
      <c r="S360" s="213">
        <v>0</v>
      </c>
      <c r="T360" s="214">
        <f>S360*H360</f>
        <v>0</v>
      </c>
      <c r="AR360" s="16" t="s">
        <v>237</v>
      </c>
      <c r="AT360" s="16" t="s">
        <v>394</v>
      </c>
      <c r="AU360" s="16" t="s">
        <v>79</v>
      </c>
      <c r="AY360" s="16" t="s">
        <v>122</v>
      </c>
      <c r="BE360" s="215">
        <f>IF(N360="základní",J360,0)</f>
        <v>0</v>
      </c>
      <c r="BF360" s="215">
        <f>IF(N360="snížená",J360,0)</f>
        <v>0</v>
      </c>
      <c r="BG360" s="215">
        <f>IF(N360="zákl. přenesená",J360,0)</f>
        <v>0</v>
      </c>
      <c r="BH360" s="215">
        <f>IF(N360="sníž. přenesená",J360,0)</f>
        <v>0</v>
      </c>
      <c r="BI360" s="215">
        <f>IF(N360="nulová",J360,0)</f>
        <v>0</v>
      </c>
      <c r="BJ360" s="16" t="s">
        <v>77</v>
      </c>
      <c r="BK360" s="215">
        <f>ROUND(I360*H360,2)</f>
        <v>0</v>
      </c>
      <c r="BL360" s="16" t="s">
        <v>142</v>
      </c>
      <c r="BM360" s="16" t="s">
        <v>619</v>
      </c>
    </row>
    <row r="361" s="1" customFormat="1">
      <c r="B361" s="37"/>
      <c r="C361" s="38"/>
      <c r="D361" s="216" t="s">
        <v>132</v>
      </c>
      <c r="E361" s="38"/>
      <c r="F361" s="217" t="s">
        <v>618</v>
      </c>
      <c r="G361" s="38"/>
      <c r="H361" s="38"/>
      <c r="I361" s="130"/>
      <c r="J361" s="38"/>
      <c r="K361" s="38"/>
      <c r="L361" s="42"/>
      <c r="M361" s="218"/>
      <c r="N361" s="78"/>
      <c r="O361" s="78"/>
      <c r="P361" s="78"/>
      <c r="Q361" s="78"/>
      <c r="R361" s="78"/>
      <c r="S361" s="78"/>
      <c r="T361" s="79"/>
      <c r="AT361" s="16" t="s">
        <v>132</v>
      </c>
      <c r="AU361" s="16" t="s">
        <v>79</v>
      </c>
    </row>
    <row r="362" s="1" customFormat="1" ht="16.5" customHeight="1">
      <c r="B362" s="37"/>
      <c r="C362" s="265" t="s">
        <v>620</v>
      </c>
      <c r="D362" s="265" t="s">
        <v>394</v>
      </c>
      <c r="E362" s="266" t="s">
        <v>621</v>
      </c>
      <c r="F362" s="267" t="s">
        <v>622</v>
      </c>
      <c r="G362" s="268" t="s">
        <v>169</v>
      </c>
      <c r="H362" s="269">
        <v>2</v>
      </c>
      <c r="I362" s="270"/>
      <c r="J362" s="271">
        <f>ROUND(I362*H362,2)</f>
        <v>0</v>
      </c>
      <c r="K362" s="267" t="s">
        <v>129</v>
      </c>
      <c r="L362" s="272"/>
      <c r="M362" s="273" t="s">
        <v>1</v>
      </c>
      <c r="N362" s="274" t="s">
        <v>40</v>
      </c>
      <c r="O362" s="78"/>
      <c r="P362" s="213">
        <f>O362*H362</f>
        <v>0</v>
      </c>
      <c r="Q362" s="213">
        <v>0.00035</v>
      </c>
      <c r="R362" s="213">
        <f>Q362*H362</f>
        <v>0.00069999999999999999</v>
      </c>
      <c r="S362" s="213">
        <v>0</v>
      </c>
      <c r="T362" s="214">
        <f>S362*H362</f>
        <v>0</v>
      </c>
      <c r="AR362" s="16" t="s">
        <v>237</v>
      </c>
      <c r="AT362" s="16" t="s">
        <v>394</v>
      </c>
      <c r="AU362" s="16" t="s">
        <v>79</v>
      </c>
      <c r="AY362" s="16" t="s">
        <v>122</v>
      </c>
      <c r="BE362" s="215">
        <f>IF(N362="základní",J362,0)</f>
        <v>0</v>
      </c>
      <c r="BF362" s="215">
        <f>IF(N362="snížená",J362,0)</f>
        <v>0</v>
      </c>
      <c r="BG362" s="215">
        <f>IF(N362="zákl. přenesená",J362,0)</f>
        <v>0</v>
      </c>
      <c r="BH362" s="215">
        <f>IF(N362="sníž. přenesená",J362,0)</f>
        <v>0</v>
      </c>
      <c r="BI362" s="215">
        <f>IF(N362="nulová",J362,0)</f>
        <v>0</v>
      </c>
      <c r="BJ362" s="16" t="s">
        <v>77</v>
      </c>
      <c r="BK362" s="215">
        <f>ROUND(I362*H362,2)</f>
        <v>0</v>
      </c>
      <c r="BL362" s="16" t="s">
        <v>142</v>
      </c>
      <c r="BM362" s="16" t="s">
        <v>623</v>
      </c>
    </row>
    <row r="363" s="1" customFormat="1">
      <c r="B363" s="37"/>
      <c r="C363" s="38"/>
      <c r="D363" s="216" t="s">
        <v>132</v>
      </c>
      <c r="E363" s="38"/>
      <c r="F363" s="217" t="s">
        <v>622</v>
      </c>
      <c r="G363" s="38"/>
      <c r="H363" s="38"/>
      <c r="I363" s="130"/>
      <c r="J363" s="38"/>
      <c r="K363" s="38"/>
      <c r="L363" s="42"/>
      <c r="M363" s="218"/>
      <c r="N363" s="78"/>
      <c r="O363" s="78"/>
      <c r="P363" s="78"/>
      <c r="Q363" s="78"/>
      <c r="R363" s="78"/>
      <c r="S363" s="78"/>
      <c r="T363" s="79"/>
      <c r="AT363" s="16" t="s">
        <v>132</v>
      </c>
      <c r="AU363" s="16" t="s">
        <v>79</v>
      </c>
    </row>
    <row r="364" s="12" customFormat="1">
      <c r="B364" s="232"/>
      <c r="C364" s="233"/>
      <c r="D364" s="216" t="s">
        <v>192</v>
      </c>
      <c r="E364" s="234" t="s">
        <v>1</v>
      </c>
      <c r="F364" s="235" t="s">
        <v>79</v>
      </c>
      <c r="G364" s="233"/>
      <c r="H364" s="236">
        <v>2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AT364" s="242" t="s">
        <v>192</v>
      </c>
      <c r="AU364" s="242" t="s">
        <v>79</v>
      </c>
      <c r="AV364" s="12" t="s">
        <v>79</v>
      </c>
      <c r="AW364" s="12" t="s">
        <v>31</v>
      </c>
      <c r="AX364" s="12" t="s">
        <v>77</v>
      </c>
      <c r="AY364" s="242" t="s">
        <v>122</v>
      </c>
    </row>
    <row r="365" s="1" customFormat="1" ht="16.5" customHeight="1">
      <c r="B365" s="37"/>
      <c r="C365" s="265" t="s">
        <v>624</v>
      </c>
      <c r="D365" s="265" t="s">
        <v>394</v>
      </c>
      <c r="E365" s="266" t="s">
        <v>625</v>
      </c>
      <c r="F365" s="267" t="s">
        <v>626</v>
      </c>
      <c r="G365" s="268" t="s">
        <v>169</v>
      </c>
      <c r="H365" s="269">
        <v>1</v>
      </c>
      <c r="I365" s="270"/>
      <c r="J365" s="271">
        <f>ROUND(I365*H365,2)</f>
        <v>0</v>
      </c>
      <c r="K365" s="267" t="s">
        <v>129</v>
      </c>
      <c r="L365" s="272"/>
      <c r="M365" s="273" t="s">
        <v>1</v>
      </c>
      <c r="N365" s="274" t="s">
        <v>40</v>
      </c>
      <c r="O365" s="78"/>
      <c r="P365" s="213">
        <f>O365*H365</f>
        <v>0</v>
      </c>
      <c r="Q365" s="213">
        <v>0.00010000000000000001</v>
      </c>
      <c r="R365" s="213">
        <f>Q365*H365</f>
        <v>0.00010000000000000001</v>
      </c>
      <c r="S365" s="213">
        <v>0</v>
      </c>
      <c r="T365" s="214">
        <f>S365*H365</f>
        <v>0</v>
      </c>
      <c r="AR365" s="16" t="s">
        <v>237</v>
      </c>
      <c r="AT365" s="16" t="s">
        <v>394</v>
      </c>
      <c r="AU365" s="16" t="s">
        <v>79</v>
      </c>
      <c r="AY365" s="16" t="s">
        <v>122</v>
      </c>
      <c r="BE365" s="215">
        <f>IF(N365="základní",J365,0)</f>
        <v>0</v>
      </c>
      <c r="BF365" s="215">
        <f>IF(N365="snížená",J365,0)</f>
        <v>0</v>
      </c>
      <c r="BG365" s="215">
        <f>IF(N365="zákl. přenesená",J365,0)</f>
        <v>0</v>
      </c>
      <c r="BH365" s="215">
        <f>IF(N365="sníž. přenesená",J365,0)</f>
        <v>0</v>
      </c>
      <c r="BI365" s="215">
        <f>IF(N365="nulová",J365,0)</f>
        <v>0</v>
      </c>
      <c r="BJ365" s="16" t="s">
        <v>77</v>
      </c>
      <c r="BK365" s="215">
        <f>ROUND(I365*H365,2)</f>
        <v>0</v>
      </c>
      <c r="BL365" s="16" t="s">
        <v>142</v>
      </c>
      <c r="BM365" s="16" t="s">
        <v>627</v>
      </c>
    </row>
    <row r="366" s="1" customFormat="1">
      <c r="B366" s="37"/>
      <c r="C366" s="38"/>
      <c r="D366" s="216" t="s">
        <v>132</v>
      </c>
      <c r="E366" s="38"/>
      <c r="F366" s="217" t="s">
        <v>626</v>
      </c>
      <c r="G366" s="38"/>
      <c r="H366" s="38"/>
      <c r="I366" s="130"/>
      <c r="J366" s="38"/>
      <c r="K366" s="38"/>
      <c r="L366" s="42"/>
      <c r="M366" s="218"/>
      <c r="N366" s="78"/>
      <c r="O366" s="78"/>
      <c r="P366" s="78"/>
      <c r="Q366" s="78"/>
      <c r="R366" s="78"/>
      <c r="S366" s="78"/>
      <c r="T366" s="79"/>
      <c r="AT366" s="16" t="s">
        <v>132</v>
      </c>
      <c r="AU366" s="16" t="s">
        <v>79</v>
      </c>
    </row>
    <row r="367" s="12" customFormat="1">
      <c r="B367" s="232"/>
      <c r="C367" s="233"/>
      <c r="D367" s="216" t="s">
        <v>192</v>
      </c>
      <c r="E367" s="234" t="s">
        <v>1</v>
      </c>
      <c r="F367" s="235" t="s">
        <v>77</v>
      </c>
      <c r="G367" s="233"/>
      <c r="H367" s="236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AT367" s="242" t="s">
        <v>192</v>
      </c>
      <c r="AU367" s="242" t="s">
        <v>79</v>
      </c>
      <c r="AV367" s="12" t="s">
        <v>79</v>
      </c>
      <c r="AW367" s="12" t="s">
        <v>31</v>
      </c>
      <c r="AX367" s="12" t="s">
        <v>77</v>
      </c>
      <c r="AY367" s="242" t="s">
        <v>122</v>
      </c>
    </row>
    <row r="368" s="1" customFormat="1" ht="16.5" customHeight="1">
      <c r="B368" s="37"/>
      <c r="C368" s="265" t="s">
        <v>628</v>
      </c>
      <c r="D368" s="265" t="s">
        <v>394</v>
      </c>
      <c r="E368" s="266" t="s">
        <v>629</v>
      </c>
      <c r="F368" s="267" t="s">
        <v>630</v>
      </c>
      <c r="G368" s="268" t="s">
        <v>169</v>
      </c>
      <c r="H368" s="269">
        <v>1</v>
      </c>
      <c r="I368" s="270"/>
      <c r="J368" s="271">
        <f>ROUND(I368*H368,2)</f>
        <v>0</v>
      </c>
      <c r="K368" s="267" t="s">
        <v>129</v>
      </c>
      <c r="L368" s="272"/>
      <c r="M368" s="273" t="s">
        <v>1</v>
      </c>
      <c r="N368" s="274" t="s">
        <v>40</v>
      </c>
      <c r="O368" s="78"/>
      <c r="P368" s="213">
        <f>O368*H368</f>
        <v>0</v>
      </c>
      <c r="Q368" s="213">
        <v>0.0030000000000000001</v>
      </c>
      <c r="R368" s="213">
        <f>Q368*H368</f>
        <v>0.0030000000000000001</v>
      </c>
      <c r="S368" s="213">
        <v>0</v>
      </c>
      <c r="T368" s="214">
        <f>S368*H368</f>
        <v>0</v>
      </c>
      <c r="AR368" s="16" t="s">
        <v>237</v>
      </c>
      <c r="AT368" s="16" t="s">
        <v>394</v>
      </c>
      <c r="AU368" s="16" t="s">
        <v>79</v>
      </c>
      <c r="AY368" s="16" t="s">
        <v>122</v>
      </c>
      <c r="BE368" s="215">
        <f>IF(N368="základní",J368,0)</f>
        <v>0</v>
      </c>
      <c r="BF368" s="215">
        <f>IF(N368="snížená",J368,0)</f>
        <v>0</v>
      </c>
      <c r="BG368" s="215">
        <f>IF(N368="zákl. přenesená",J368,0)</f>
        <v>0</v>
      </c>
      <c r="BH368" s="215">
        <f>IF(N368="sníž. přenesená",J368,0)</f>
        <v>0</v>
      </c>
      <c r="BI368" s="215">
        <f>IF(N368="nulová",J368,0)</f>
        <v>0</v>
      </c>
      <c r="BJ368" s="16" t="s">
        <v>77</v>
      </c>
      <c r="BK368" s="215">
        <f>ROUND(I368*H368,2)</f>
        <v>0</v>
      </c>
      <c r="BL368" s="16" t="s">
        <v>142</v>
      </c>
      <c r="BM368" s="16" t="s">
        <v>631</v>
      </c>
    </row>
    <row r="369" s="1" customFormat="1">
      <c r="B369" s="37"/>
      <c r="C369" s="38"/>
      <c r="D369" s="216" t="s">
        <v>132</v>
      </c>
      <c r="E369" s="38"/>
      <c r="F369" s="217" t="s">
        <v>630</v>
      </c>
      <c r="G369" s="38"/>
      <c r="H369" s="38"/>
      <c r="I369" s="130"/>
      <c r="J369" s="38"/>
      <c r="K369" s="38"/>
      <c r="L369" s="42"/>
      <c r="M369" s="218"/>
      <c r="N369" s="78"/>
      <c r="O369" s="78"/>
      <c r="P369" s="78"/>
      <c r="Q369" s="78"/>
      <c r="R369" s="78"/>
      <c r="S369" s="78"/>
      <c r="T369" s="79"/>
      <c r="AT369" s="16" t="s">
        <v>132</v>
      </c>
      <c r="AU369" s="16" t="s">
        <v>79</v>
      </c>
    </row>
    <row r="370" s="12" customFormat="1">
      <c r="B370" s="232"/>
      <c r="C370" s="233"/>
      <c r="D370" s="216" t="s">
        <v>192</v>
      </c>
      <c r="E370" s="234" t="s">
        <v>1</v>
      </c>
      <c r="F370" s="235" t="s">
        <v>77</v>
      </c>
      <c r="G370" s="233"/>
      <c r="H370" s="236">
        <v>1</v>
      </c>
      <c r="I370" s="237"/>
      <c r="J370" s="233"/>
      <c r="K370" s="233"/>
      <c r="L370" s="238"/>
      <c r="M370" s="239"/>
      <c r="N370" s="240"/>
      <c r="O370" s="240"/>
      <c r="P370" s="240"/>
      <c r="Q370" s="240"/>
      <c r="R370" s="240"/>
      <c r="S370" s="240"/>
      <c r="T370" s="241"/>
      <c r="AT370" s="242" t="s">
        <v>192</v>
      </c>
      <c r="AU370" s="242" t="s">
        <v>79</v>
      </c>
      <c r="AV370" s="12" t="s">
        <v>79</v>
      </c>
      <c r="AW370" s="12" t="s">
        <v>31</v>
      </c>
      <c r="AX370" s="12" t="s">
        <v>77</v>
      </c>
      <c r="AY370" s="242" t="s">
        <v>122</v>
      </c>
    </row>
    <row r="371" s="1" customFormat="1" ht="16.5" customHeight="1">
      <c r="B371" s="37"/>
      <c r="C371" s="204" t="s">
        <v>632</v>
      </c>
      <c r="D371" s="204" t="s">
        <v>125</v>
      </c>
      <c r="E371" s="205" t="s">
        <v>633</v>
      </c>
      <c r="F371" s="206" t="s">
        <v>634</v>
      </c>
      <c r="G371" s="207" t="s">
        <v>252</v>
      </c>
      <c r="H371" s="208">
        <v>462</v>
      </c>
      <c r="I371" s="209"/>
      <c r="J371" s="210">
        <f>ROUND(I371*H371,2)</f>
        <v>0</v>
      </c>
      <c r="K371" s="206" t="s">
        <v>129</v>
      </c>
      <c r="L371" s="42"/>
      <c r="M371" s="211" t="s">
        <v>1</v>
      </c>
      <c r="N371" s="212" t="s">
        <v>40</v>
      </c>
      <c r="O371" s="78"/>
      <c r="P371" s="213">
        <f>O371*H371</f>
        <v>0</v>
      </c>
      <c r="Q371" s="213">
        <v>0.080879999999999994</v>
      </c>
      <c r="R371" s="213">
        <f>Q371*H371</f>
        <v>37.36656</v>
      </c>
      <c r="S371" s="213">
        <v>0</v>
      </c>
      <c r="T371" s="214">
        <f>S371*H371</f>
        <v>0</v>
      </c>
      <c r="AR371" s="16" t="s">
        <v>142</v>
      </c>
      <c r="AT371" s="16" t="s">
        <v>125</v>
      </c>
      <c r="AU371" s="16" t="s">
        <v>79</v>
      </c>
      <c r="AY371" s="16" t="s">
        <v>122</v>
      </c>
      <c r="BE371" s="215">
        <f>IF(N371="základní",J371,0)</f>
        <v>0</v>
      </c>
      <c r="BF371" s="215">
        <f>IF(N371="snížená",J371,0)</f>
        <v>0</v>
      </c>
      <c r="BG371" s="215">
        <f>IF(N371="zákl. přenesená",J371,0)</f>
        <v>0</v>
      </c>
      <c r="BH371" s="215">
        <f>IF(N371="sníž. přenesená",J371,0)</f>
        <v>0</v>
      </c>
      <c r="BI371" s="215">
        <f>IF(N371="nulová",J371,0)</f>
        <v>0</v>
      </c>
      <c r="BJ371" s="16" t="s">
        <v>77</v>
      </c>
      <c r="BK371" s="215">
        <f>ROUND(I371*H371,2)</f>
        <v>0</v>
      </c>
      <c r="BL371" s="16" t="s">
        <v>142</v>
      </c>
      <c r="BM371" s="16" t="s">
        <v>635</v>
      </c>
    </row>
    <row r="372" s="1" customFormat="1">
      <c r="B372" s="37"/>
      <c r="C372" s="38"/>
      <c r="D372" s="216" t="s">
        <v>132</v>
      </c>
      <c r="E372" s="38"/>
      <c r="F372" s="217" t="s">
        <v>636</v>
      </c>
      <c r="G372" s="38"/>
      <c r="H372" s="38"/>
      <c r="I372" s="130"/>
      <c r="J372" s="38"/>
      <c r="K372" s="38"/>
      <c r="L372" s="42"/>
      <c r="M372" s="218"/>
      <c r="N372" s="78"/>
      <c r="O372" s="78"/>
      <c r="P372" s="78"/>
      <c r="Q372" s="78"/>
      <c r="R372" s="78"/>
      <c r="S372" s="78"/>
      <c r="T372" s="79"/>
      <c r="AT372" s="16" t="s">
        <v>132</v>
      </c>
      <c r="AU372" s="16" t="s">
        <v>79</v>
      </c>
    </row>
    <row r="373" s="11" customFormat="1">
      <c r="B373" s="222"/>
      <c r="C373" s="223"/>
      <c r="D373" s="216" t="s">
        <v>192</v>
      </c>
      <c r="E373" s="224" t="s">
        <v>1</v>
      </c>
      <c r="F373" s="225" t="s">
        <v>637</v>
      </c>
      <c r="G373" s="223"/>
      <c r="H373" s="224" t="s">
        <v>1</v>
      </c>
      <c r="I373" s="226"/>
      <c r="J373" s="223"/>
      <c r="K373" s="223"/>
      <c r="L373" s="227"/>
      <c r="M373" s="228"/>
      <c r="N373" s="229"/>
      <c r="O373" s="229"/>
      <c r="P373" s="229"/>
      <c r="Q373" s="229"/>
      <c r="R373" s="229"/>
      <c r="S373" s="229"/>
      <c r="T373" s="230"/>
      <c r="AT373" s="231" t="s">
        <v>192</v>
      </c>
      <c r="AU373" s="231" t="s">
        <v>79</v>
      </c>
      <c r="AV373" s="11" t="s">
        <v>77</v>
      </c>
      <c r="AW373" s="11" t="s">
        <v>31</v>
      </c>
      <c r="AX373" s="11" t="s">
        <v>69</v>
      </c>
      <c r="AY373" s="231" t="s">
        <v>122</v>
      </c>
    </row>
    <row r="374" s="12" customFormat="1">
      <c r="B374" s="232"/>
      <c r="C374" s="233"/>
      <c r="D374" s="216" t="s">
        <v>192</v>
      </c>
      <c r="E374" s="234" t="s">
        <v>1</v>
      </c>
      <c r="F374" s="235" t="s">
        <v>638</v>
      </c>
      <c r="G374" s="233"/>
      <c r="H374" s="236">
        <v>112</v>
      </c>
      <c r="I374" s="237"/>
      <c r="J374" s="233"/>
      <c r="K374" s="233"/>
      <c r="L374" s="238"/>
      <c r="M374" s="239"/>
      <c r="N374" s="240"/>
      <c r="O374" s="240"/>
      <c r="P374" s="240"/>
      <c r="Q374" s="240"/>
      <c r="R374" s="240"/>
      <c r="S374" s="240"/>
      <c r="T374" s="241"/>
      <c r="AT374" s="242" t="s">
        <v>192</v>
      </c>
      <c r="AU374" s="242" t="s">
        <v>79</v>
      </c>
      <c r="AV374" s="12" t="s">
        <v>79</v>
      </c>
      <c r="AW374" s="12" t="s">
        <v>31</v>
      </c>
      <c r="AX374" s="12" t="s">
        <v>69</v>
      </c>
      <c r="AY374" s="242" t="s">
        <v>122</v>
      </c>
    </row>
    <row r="375" s="11" customFormat="1">
      <c r="B375" s="222"/>
      <c r="C375" s="223"/>
      <c r="D375" s="216" t="s">
        <v>192</v>
      </c>
      <c r="E375" s="224" t="s">
        <v>1</v>
      </c>
      <c r="F375" s="225" t="s">
        <v>639</v>
      </c>
      <c r="G375" s="223"/>
      <c r="H375" s="224" t="s">
        <v>1</v>
      </c>
      <c r="I375" s="226"/>
      <c r="J375" s="223"/>
      <c r="K375" s="223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192</v>
      </c>
      <c r="AU375" s="231" t="s">
        <v>79</v>
      </c>
      <c r="AV375" s="11" t="s">
        <v>77</v>
      </c>
      <c r="AW375" s="11" t="s">
        <v>31</v>
      </c>
      <c r="AX375" s="11" t="s">
        <v>69</v>
      </c>
      <c r="AY375" s="231" t="s">
        <v>122</v>
      </c>
    </row>
    <row r="376" s="12" customFormat="1">
      <c r="B376" s="232"/>
      <c r="C376" s="233"/>
      <c r="D376" s="216" t="s">
        <v>192</v>
      </c>
      <c r="E376" s="234" t="s">
        <v>1</v>
      </c>
      <c r="F376" s="235" t="s">
        <v>640</v>
      </c>
      <c r="G376" s="233"/>
      <c r="H376" s="236">
        <v>243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AT376" s="242" t="s">
        <v>192</v>
      </c>
      <c r="AU376" s="242" t="s">
        <v>79</v>
      </c>
      <c r="AV376" s="12" t="s">
        <v>79</v>
      </c>
      <c r="AW376" s="12" t="s">
        <v>31</v>
      </c>
      <c r="AX376" s="12" t="s">
        <v>69</v>
      </c>
      <c r="AY376" s="242" t="s">
        <v>122</v>
      </c>
    </row>
    <row r="377" s="11" customFormat="1">
      <c r="B377" s="222"/>
      <c r="C377" s="223"/>
      <c r="D377" s="216" t="s">
        <v>192</v>
      </c>
      <c r="E377" s="224" t="s">
        <v>1</v>
      </c>
      <c r="F377" s="225" t="s">
        <v>641</v>
      </c>
      <c r="G377" s="223"/>
      <c r="H377" s="224" t="s">
        <v>1</v>
      </c>
      <c r="I377" s="226"/>
      <c r="J377" s="223"/>
      <c r="K377" s="223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192</v>
      </c>
      <c r="AU377" s="231" t="s">
        <v>79</v>
      </c>
      <c r="AV377" s="11" t="s">
        <v>77</v>
      </c>
      <c r="AW377" s="11" t="s">
        <v>31</v>
      </c>
      <c r="AX377" s="11" t="s">
        <v>69</v>
      </c>
      <c r="AY377" s="231" t="s">
        <v>122</v>
      </c>
    </row>
    <row r="378" s="12" customFormat="1">
      <c r="B378" s="232"/>
      <c r="C378" s="233"/>
      <c r="D378" s="216" t="s">
        <v>192</v>
      </c>
      <c r="E378" s="234" t="s">
        <v>1</v>
      </c>
      <c r="F378" s="235" t="s">
        <v>642</v>
      </c>
      <c r="G378" s="233"/>
      <c r="H378" s="236">
        <v>107</v>
      </c>
      <c r="I378" s="237"/>
      <c r="J378" s="233"/>
      <c r="K378" s="233"/>
      <c r="L378" s="238"/>
      <c r="M378" s="239"/>
      <c r="N378" s="240"/>
      <c r="O378" s="240"/>
      <c r="P378" s="240"/>
      <c r="Q378" s="240"/>
      <c r="R378" s="240"/>
      <c r="S378" s="240"/>
      <c r="T378" s="241"/>
      <c r="AT378" s="242" t="s">
        <v>192</v>
      </c>
      <c r="AU378" s="242" t="s">
        <v>79</v>
      </c>
      <c r="AV378" s="12" t="s">
        <v>79</v>
      </c>
      <c r="AW378" s="12" t="s">
        <v>31</v>
      </c>
      <c r="AX378" s="12" t="s">
        <v>69</v>
      </c>
      <c r="AY378" s="242" t="s">
        <v>122</v>
      </c>
    </row>
    <row r="379" s="13" customFormat="1">
      <c r="B379" s="243"/>
      <c r="C379" s="244"/>
      <c r="D379" s="216" t="s">
        <v>192</v>
      </c>
      <c r="E379" s="245" t="s">
        <v>1</v>
      </c>
      <c r="F379" s="246" t="s">
        <v>202</v>
      </c>
      <c r="G379" s="244"/>
      <c r="H379" s="247">
        <v>462</v>
      </c>
      <c r="I379" s="248"/>
      <c r="J379" s="244"/>
      <c r="K379" s="244"/>
      <c r="L379" s="249"/>
      <c r="M379" s="250"/>
      <c r="N379" s="251"/>
      <c r="O379" s="251"/>
      <c r="P379" s="251"/>
      <c r="Q379" s="251"/>
      <c r="R379" s="251"/>
      <c r="S379" s="251"/>
      <c r="T379" s="252"/>
      <c r="AT379" s="253" t="s">
        <v>192</v>
      </c>
      <c r="AU379" s="253" t="s">
        <v>79</v>
      </c>
      <c r="AV379" s="13" t="s">
        <v>142</v>
      </c>
      <c r="AW379" s="13" t="s">
        <v>31</v>
      </c>
      <c r="AX379" s="13" t="s">
        <v>77</v>
      </c>
      <c r="AY379" s="253" t="s">
        <v>122</v>
      </c>
    </row>
    <row r="380" s="1" customFormat="1" ht="16.5" customHeight="1">
      <c r="B380" s="37"/>
      <c r="C380" s="265" t="s">
        <v>643</v>
      </c>
      <c r="D380" s="265" t="s">
        <v>394</v>
      </c>
      <c r="E380" s="266" t="s">
        <v>644</v>
      </c>
      <c r="F380" s="267" t="s">
        <v>645</v>
      </c>
      <c r="G380" s="268" t="s">
        <v>252</v>
      </c>
      <c r="H380" s="269">
        <v>365.64999999999998</v>
      </c>
      <c r="I380" s="270"/>
      <c r="J380" s="271">
        <f>ROUND(I380*H380,2)</f>
        <v>0</v>
      </c>
      <c r="K380" s="267" t="s">
        <v>129</v>
      </c>
      <c r="L380" s="272"/>
      <c r="M380" s="273" t="s">
        <v>1</v>
      </c>
      <c r="N380" s="274" t="s">
        <v>40</v>
      </c>
      <c r="O380" s="78"/>
      <c r="P380" s="213">
        <f>O380*H380</f>
        <v>0</v>
      </c>
      <c r="Q380" s="213">
        <v>0.056000000000000001</v>
      </c>
      <c r="R380" s="213">
        <f>Q380*H380</f>
        <v>20.476399999999998</v>
      </c>
      <c r="S380" s="213">
        <v>0</v>
      </c>
      <c r="T380" s="214">
        <f>S380*H380</f>
        <v>0</v>
      </c>
      <c r="AR380" s="16" t="s">
        <v>237</v>
      </c>
      <c r="AT380" s="16" t="s">
        <v>394</v>
      </c>
      <c r="AU380" s="16" t="s">
        <v>79</v>
      </c>
      <c r="AY380" s="16" t="s">
        <v>122</v>
      </c>
      <c r="BE380" s="215">
        <f>IF(N380="základní",J380,0)</f>
        <v>0</v>
      </c>
      <c r="BF380" s="215">
        <f>IF(N380="snížená",J380,0)</f>
        <v>0</v>
      </c>
      <c r="BG380" s="215">
        <f>IF(N380="zákl. přenesená",J380,0)</f>
        <v>0</v>
      </c>
      <c r="BH380" s="215">
        <f>IF(N380="sníž. přenesená",J380,0)</f>
        <v>0</v>
      </c>
      <c r="BI380" s="215">
        <f>IF(N380="nulová",J380,0)</f>
        <v>0</v>
      </c>
      <c r="BJ380" s="16" t="s">
        <v>77</v>
      </c>
      <c r="BK380" s="215">
        <f>ROUND(I380*H380,2)</f>
        <v>0</v>
      </c>
      <c r="BL380" s="16" t="s">
        <v>142</v>
      </c>
      <c r="BM380" s="16" t="s">
        <v>646</v>
      </c>
    </row>
    <row r="381" s="1" customFormat="1">
      <c r="B381" s="37"/>
      <c r="C381" s="38"/>
      <c r="D381" s="216" t="s">
        <v>132</v>
      </c>
      <c r="E381" s="38"/>
      <c r="F381" s="217" t="s">
        <v>647</v>
      </c>
      <c r="G381" s="38"/>
      <c r="H381" s="38"/>
      <c r="I381" s="130"/>
      <c r="J381" s="38"/>
      <c r="K381" s="38"/>
      <c r="L381" s="42"/>
      <c r="M381" s="218"/>
      <c r="N381" s="78"/>
      <c r="O381" s="78"/>
      <c r="P381" s="78"/>
      <c r="Q381" s="78"/>
      <c r="R381" s="78"/>
      <c r="S381" s="78"/>
      <c r="T381" s="79"/>
      <c r="AT381" s="16" t="s">
        <v>132</v>
      </c>
      <c r="AU381" s="16" t="s">
        <v>79</v>
      </c>
    </row>
    <row r="382" s="12" customFormat="1">
      <c r="B382" s="232"/>
      <c r="C382" s="233"/>
      <c r="D382" s="216" t="s">
        <v>192</v>
      </c>
      <c r="E382" s="234" t="s">
        <v>1</v>
      </c>
      <c r="F382" s="235" t="s">
        <v>648</v>
      </c>
      <c r="G382" s="233"/>
      <c r="H382" s="236">
        <v>112</v>
      </c>
      <c r="I382" s="237"/>
      <c r="J382" s="233"/>
      <c r="K382" s="233"/>
      <c r="L382" s="238"/>
      <c r="M382" s="239"/>
      <c r="N382" s="240"/>
      <c r="O382" s="240"/>
      <c r="P382" s="240"/>
      <c r="Q382" s="240"/>
      <c r="R382" s="240"/>
      <c r="S382" s="240"/>
      <c r="T382" s="241"/>
      <c r="AT382" s="242" t="s">
        <v>192</v>
      </c>
      <c r="AU382" s="242" t="s">
        <v>79</v>
      </c>
      <c r="AV382" s="12" t="s">
        <v>79</v>
      </c>
      <c r="AW382" s="12" t="s">
        <v>31</v>
      </c>
      <c r="AX382" s="12" t="s">
        <v>69</v>
      </c>
      <c r="AY382" s="242" t="s">
        <v>122</v>
      </c>
    </row>
    <row r="383" s="12" customFormat="1">
      <c r="B383" s="232"/>
      <c r="C383" s="233"/>
      <c r="D383" s="216" t="s">
        <v>192</v>
      </c>
      <c r="E383" s="234" t="s">
        <v>1</v>
      </c>
      <c r="F383" s="235" t="s">
        <v>649</v>
      </c>
      <c r="G383" s="233"/>
      <c r="H383" s="236">
        <v>243</v>
      </c>
      <c r="I383" s="237"/>
      <c r="J383" s="233"/>
      <c r="K383" s="233"/>
      <c r="L383" s="238"/>
      <c r="M383" s="239"/>
      <c r="N383" s="240"/>
      <c r="O383" s="240"/>
      <c r="P383" s="240"/>
      <c r="Q383" s="240"/>
      <c r="R383" s="240"/>
      <c r="S383" s="240"/>
      <c r="T383" s="241"/>
      <c r="AT383" s="242" t="s">
        <v>192</v>
      </c>
      <c r="AU383" s="242" t="s">
        <v>79</v>
      </c>
      <c r="AV383" s="12" t="s">
        <v>79</v>
      </c>
      <c r="AW383" s="12" t="s">
        <v>31</v>
      </c>
      <c r="AX383" s="12" t="s">
        <v>69</v>
      </c>
      <c r="AY383" s="242" t="s">
        <v>122</v>
      </c>
    </row>
    <row r="384" s="14" customFormat="1">
      <c r="B384" s="254"/>
      <c r="C384" s="255"/>
      <c r="D384" s="216" t="s">
        <v>192</v>
      </c>
      <c r="E384" s="256" t="s">
        <v>1</v>
      </c>
      <c r="F384" s="257" t="s">
        <v>294</v>
      </c>
      <c r="G384" s="255"/>
      <c r="H384" s="258">
        <v>355</v>
      </c>
      <c r="I384" s="259"/>
      <c r="J384" s="255"/>
      <c r="K384" s="255"/>
      <c r="L384" s="260"/>
      <c r="M384" s="261"/>
      <c r="N384" s="262"/>
      <c r="O384" s="262"/>
      <c r="P384" s="262"/>
      <c r="Q384" s="262"/>
      <c r="R384" s="262"/>
      <c r="S384" s="262"/>
      <c r="T384" s="263"/>
      <c r="AT384" s="264" t="s">
        <v>192</v>
      </c>
      <c r="AU384" s="264" t="s">
        <v>79</v>
      </c>
      <c r="AV384" s="14" t="s">
        <v>137</v>
      </c>
      <c r="AW384" s="14" t="s">
        <v>31</v>
      </c>
      <c r="AX384" s="14" t="s">
        <v>69</v>
      </c>
      <c r="AY384" s="264" t="s">
        <v>122</v>
      </c>
    </row>
    <row r="385" s="12" customFormat="1">
      <c r="B385" s="232"/>
      <c r="C385" s="233"/>
      <c r="D385" s="216" t="s">
        <v>192</v>
      </c>
      <c r="E385" s="234" t="s">
        <v>1</v>
      </c>
      <c r="F385" s="235" t="s">
        <v>650</v>
      </c>
      <c r="G385" s="233"/>
      <c r="H385" s="236">
        <v>365.64999999999998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AT385" s="242" t="s">
        <v>192</v>
      </c>
      <c r="AU385" s="242" t="s">
        <v>79</v>
      </c>
      <c r="AV385" s="12" t="s">
        <v>79</v>
      </c>
      <c r="AW385" s="12" t="s">
        <v>31</v>
      </c>
      <c r="AX385" s="12" t="s">
        <v>77</v>
      </c>
      <c r="AY385" s="242" t="s">
        <v>122</v>
      </c>
    </row>
    <row r="386" s="1" customFormat="1" ht="16.5" customHeight="1">
      <c r="B386" s="37"/>
      <c r="C386" s="265" t="s">
        <v>651</v>
      </c>
      <c r="D386" s="265" t="s">
        <v>394</v>
      </c>
      <c r="E386" s="266" t="s">
        <v>652</v>
      </c>
      <c r="F386" s="267" t="s">
        <v>653</v>
      </c>
      <c r="G386" s="268" t="s">
        <v>252</v>
      </c>
      <c r="H386" s="269">
        <v>110.20999999999999</v>
      </c>
      <c r="I386" s="270"/>
      <c r="J386" s="271">
        <f>ROUND(I386*H386,2)</f>
        <v>0</v>
      </c>
      <c r="K386" s="267" t="s">
        <v>1</v>
      </c>
      <c r="L386" s="272"/>
      <c r="M386" s="273" t="s">
        <v>1</v>
      </c>
      <c r="N386" s="274" t="s">
        <v>40</v>
      </c>
      <c r="O386" s="78"/>
      <c r="P386" s="213">
        <f>O386*H386</f>
        <v>0</v>
      </c>
      <c r="Q386" s="213">
        <v>0.056000000000000001</v>
      </c>
      <c r="R386" s="213">
        <f>Q386*H386</f>
        <v>6.1717599999999999</v>
      </c>
      <c r="S386" s="213">
        <v>0</v>
      </c>
      <c r="T386" s="214">
        <f>S386*H386</f>
        <v>0</v>
      </c>
      <c r="AR386" s="16" t="s">
        <v>237</v>
      </c>
      <c r="AT386" s="16" t="s">
        <v>394</v>
      </c>
      <c r="AU386" s="16" t="s">
        <v>79</v>
      </c>
      <c r="AY386" s="16" t="s">
        <v>122</v>
      </c>
      <c r="BE386" s="215">
        <f>IF(N386="základní",J386,0)</f>
        <v>0</v>
      </c>
      <c r="BF386" s="215">
        <f>IF(N386="snížená",J386,0)</f>
        <v>0</v>
      </c>
      <c r="BG386" s="215">
        <f>IF(N386="zákl. přenesená",J386,0)</f>
        <v>0</v>
      </c>
      <c r="BH386" s="215">
        <f>IF(N386="sníž. přenesená",J386,0)</f>
        <v>0</v>
      </c>
      <c r="BI386" s="215">
        <f>IF(N386="nulová",J386,0)</f>
        <v>0</v>
      </c>
      <c r="BJ386" s="16" t="s">
        <v>77</v>
      </c>
      <c r="BK386" s="215">
        <f>ROUND(I386*H386,2)</f>
        <v>0</v>
      </c>
      <c r="BL386" s="16" t="s">
        <v>142</v>
      </c>
      <c r="BM386" s="16" t="s">
        <v>654</v>
      </c>
    </row>
    <row r="387" s="1" customFormat="1">
      <c r="B387" s="37"/>
      <c r="C387" s="38"/>
      <c r="D387" s="216" t="s">
        <v>132</v>
      </c>
      <c r="E387" s="38"/>
      <c r="F387" s="217" t="s">
        <v>647</v>
      </c>
      <c r="G387" s="38"/>
      <c r="H387" s="38"/>
      <c r="I387" s="130"/>
      <c r="J387" s="38"/>
      <c r="K387" s="38"/>
      <c r="L387" s="42"/>
      <c r="M387" s="218"/>
      <c r="N387" s="78"/>
      <c r="O387" s="78"/>
      <c r="P387" s="78"/>
      <c r="Q387" s="78"/>
      <c r="R387" s="78"/>
      <c r="S387" s="78"/>
      <c r="T387" s="79"/>
      <c r="AT387" s="16" t="s">
        <v>132</v>
      </c>
      <c r="AU387" s="16" t="s">
        <v>79</v>
      </c>
    </row>
    <row r="388" s="12" customFormat="1">
      <c r="B388" s="232"/>
      <c r="C388" s="233"/>
      <c r="D388" s="216" t="s">
        <v>192</v>
      </c>
      <c r="E388" s="234" t="s">
        <v>1</v>
      </c>
      <c r="F388" s="235" t="s">
        <v>655</v>
      </c>
      <c r="G388" s="233"/>
      <c r="H388" s="236">
        <v>110.20999999999999</v>
      </c>
      <c r="I388" s="237"/>
      <c r="J388" s="233"/>
      <c r="K388" s="233"/>
      <c r="L388" s="238"/>
      <c r="M388" s="239"/>
      <c r="N388" s="240"/>
      <c r="O388" s="240"/>
      <c r="P388" s="240"/>
      <c r="Q388" s="240"/>
      <c r="R388" s="240"/>
      <c r="S388" s="240"/>
      <c r="T388" s="241"/>
      <c r="AT388" s="242" t="s">
        <v>192</v>
      </c>
      <c r="AU388" s="242" t="s">
        <v>79</v>
      </c>
      <c r="AV388" s="12" t="s">
        <v>79</v>
      </c>
      <c r="AW388" s="12" t="s">
        <v>31</v>
      </c>
      <c r="AX388" s="12" t="s">
        <v>77</v>
      </c>
      <c r="AY388" s="242" t="s">
        <v>122</v>
      </c>
    </row>
    <row r="389" s="1" customFormat="1" ht="16.5" customHeight="1">
      <c r="B389" s="37"/>
      <c r="C389" s="204" t="s">
        <v>656</v>
      </c>
      <c r="D389" s="204" t="s">
        <v>125</v>
      </c>
      <c r="E389" s="205" t="s">
        <v>657</v>
      </c>
      <c r="F389" s="206" t="s">
        <v>658</v>
      </c>
      <c r="G389" s="207" t="s">
        <v>252</v>
      </c>
      <c r="H389" s="208">
        <v>107</v>
      </c>
      <c r="I389" s="209"/>
      <c r="J389" s="210">
        <f>ROUND(I389*H389,2)</f>
        <v>0</v>
      </c>
      <c r="K389" s="206" t="s">
        <v>129</v>
      </c>
      <c r="L389" s="42"/>
      <c r="M389" s="211" t="s">
        <v>1</v>
      </c>
      <c r="N389" s="212" t="s">
        <v>40</v>
      </c>
      <c r="O389" s="78"/>
      <c r="P389" s="213">
        <f>O389*H389</f>
        <v>0</v>
      </c>
      <c r="Q389" s="213">
        <v>0.15540000000000001</v>
      </c>
      <c r="R389" s="213">
        <f>Q389*H389</f>
        <v>16.627800000000001</v>
      </c>
      <c r="S389" s="213">
        <v>0</v>
      </c>
      <c r="T389" s="214">
        <f>S389*H389</f>
        <v>0</v>
      </c>
      <c r="AR389" s="16" t="s">
        <v>142</v>
      </c>
      <c r="AT389" s="16" t="s">
        <v>125</v>
      </c>
      <c r="AU389" s="16" t="s">
        <v>79</v>
      </c>
      <c r="AY389" s="16" t="s">
        <v>122</v>
      </c>
      <c r="BE389" s="215">
        <f>IF(N389="základní",J389,0)</f>
        <v>0</v>
      </c>
      <c r="BF389" s="215">
        <f>IF(N389="snížená",J389,0)</f>
        <v>0</v>
      </c>
      <c r="BG389" s="215">
        <f>IF(N389="zákl. přenesená",J389,0)</f>
        <v>0</v>
      </c>
      <c r="BH389" s="215">
        <f>IF(N389="sníž. přenesená",J389,0)</f>
        <v>0</v>
      </c>
      <c r="BI389" s="215">
        <f>IF(N389="nulová",J389,0)</f>
        <v>0</v>
      </c>
      <c r="BJ389" s="16" t="s">
        <v>77</v>
      </c>
      <c r="BK389" s="215">
        <f>ROUND(I389*H389,2)</f>
        <v>0</v>
      </c>
      <c r="BL389" s="16" t="s">
        <v>142</v>
      </c>
      <c r="BM389" s="16" t="s">
        <v>659</v>
      </c>
    </row>
    <row r="390" s="1" customFormat="1">
      <c r="B390" s="37"/>
      <c r="C390" s="38"/>
      <c r="D390" s="216" t="s">
        <v>132</v>
      </c>
      <c r="E390" s="38"/>
      <c r="F390" s="217" t="s">
        <v>660</v>
      </c>
      <c r="G390" s="38"/>
      <c r="H390" s="38"/>
      <c r="I390" s="130"/>
      <c r="J390" s="38"/>
      <c r="K390" s="38"/>
      <c r="L390" s="42"/>
      <c r="M390" s="218"/>
      <c r="N390" s="78"/>
      <c r="O390" s="78"/>
      <c r="P390" s="78"/>
      <c r="Q390" s="78"/>
      <c r="R390" s="78"/>
      <c r="S390" s="78"/>
      <c r="T390" s="79"/>
      <c r="AT390" s="16" t="s">
        <v>132</v>
      </c>
      <c r="AU390" s="16" t="s">
        <v>79</v>
      </c>
    </row>
    <row r="391" s="12" customFormat="1">
      <c r="B391" s="232"/>
      <c r="C391" s="233"/>
      <c r="D391" s="216" t="s">
        <v>192</v>
      </c>
      <c r="E391" s="234" t="s">
        <v>1</v>
      </c>
      <c r="F391" s="235" t="s">
        <v>661</v>
      </c>
      <c r="G391" s="233"/>
      <c r="H391" s="236">
        <v>107</v>
      </c>
      <c r="I391" s="237"/>
      <c r="J391" s="233"/>
      <c r="K391" s="233"/>
      <c r="L391" s="238"/>
      <c r="M391" s="239"/>
      <c r="N391" s="240"/>
      <c r="O391" s="240"/>
      <c r="P391" s="240"/>
      <c r="Q391" s="240"/>
      <c r="R391" s="240"/>
      <c r="S391" s="240"/>
      <c r="T391" s="241"/>
      <c r="AT391" s="242" t="s">
        <v>192</v>
      </c>
      <c r="AU391" s="242" t="s">
        <v>79</v>
      </c>
      <c r="AV391" s="12" t="s">
        <v>79</v>
      </c>
      <c r="AW391" s="12" t="s">
        <v>31</v>
      </c>
      <c r="AX391" s="12" t="s">
        <v>77</v>
      </c>
      <c r="AY391" s="242" t="s">
        <v>122</v>
      </c>
    </row>
    <row r="392" s="1" customFormat="1" ht="16.5" customHeight="1">
      <c r="B392" s="37"/>
      <c r="C392" s="265" t="s">
        <v>662</v>
      </c>
      <c r="D392" s="265" t="s">
        <v>394</v>
      </c>
      <c r="E392" s="266" t="s">
        <v>663</v>
      </c>
      <c r="F392" s="267" t="s">
        <v>664</v>
      </c>
      <c r="G392" s="268" t="s">
        <v>252</v>
      </c>
      <c r="H392" s="269">
        <v>11.33</v>
      </c>
      <c r="I392" s="270"/>
      <c r="J392" s="271">
        <f>ROUND(I392*H392,2)</f>
        <v>0</v>
      </c>
      <c r="K392" s="267" t="s">
        <v>129</v>
      </c>
      <c r="L392" s="272"/>
      <c r="M392" s="273" t="s">
        <v>1</v>
      </c>
      <c r="N392" s="274" t="s">
        <v>40</v>
      </c>
      <c r="O392" s="78"/>
      <c r="P392" s="213">
        <f>O392*H392</f>
        <v>0</v>
      </c>
      <c r="Q392" s="213">
        <v>0.064000000000000001</v>
      </c>
      <c r="R392" s="213">
        <f>Q392*H392</f>
        <v>0.72511999999999999</v>
      </c>
      <c r="S392" s="213">
        <v>0</v>
      </c>
      <c r="T392" s="214">
        <f>S392*H392</f>
        <v>0</v>
      </c>
      <c r="AR392" s="16" t="s">
        <v>237</v>
      </c>
      <c r="AT392" s="16" t="s">
        <v>394</v>
      </c>
      <c r="AU392" s="16" t="s">
        <v>79</v>
      </c>
      <c r="AY392" s="16" t="s">
        <v>122</v>
      </c>
      <c r="BE392" s="215">
        <f>IF(N392="základní",J392,0)</f>
        <v>0</v>
      </c>
      <c r="BF392" s="215">
        <f>IF(N392="snížená",J392,0)</f>
        <v>0</v>
      </c>
      <c r="BG392" s="215">
        <f>IF(N392="zákl. přenesená",J392,0)</f>
        <v>0</v>
      </c>
      <c r="BH392" s="215">
        <f>IF(N392="sníž. přenesená",J392,0)</f>
        <v>0</v>
      </c>
      <c r="BI392" s="215">
        <f>IF(N392="nulová",J392,0)</f>
        <v>0</v>
      </c>
      <c r="BJ392" s="16" t="s">
        <v>77</v>
      </c>
      <c r="BK392" s="215">
        <f>ROUND(I392*H392,2)</f>
        <v>0</v>
      </c>
      <c r="BL392" s="16" t="s">
        <v>142</v>
      </c>
      <c r="BM392" s="16" t="s">
        <v>665</v>
      </c>
    </row>
    <row r="393" s="1" customFormat="1">
      <c r="B393" s="37"/>
      <c r="C393" s="38"/>
      <c r="D393" s="216" t="s">
        <v>132</v>
      </c>
      <c r="E393" s="38"/>
      <c r="F393" s="217" t="s">
        <v>664</v>
      </c>
      <c r="G393" s="38"/>
      <c r="H393" s="38"/>
      <c r="I393" s="130"/>
      <c r="J393" s="38"/>
      <c r="K393" s="38"/>
      <c r="L393" s="42"/>
      <c r="M393" s="218"/>
      <c r="N393" s="78"/>
      <c r="O393" s="78"/>
      <c r="P393" s="78"/>
      <c r="Q393" s="78"/>
      <c r="R393" s="78"/>
      <c r="S393" s="78"/>
      <c r="T393" s="79"/>
      <c r="AT393" s="16" t="s">
        <v>132</v>
      </c>
      <c r="AU393" s="16" t="s">
        <v>79</v>
      </c>
    </row>
    <row r="394" s="12" customFormat="1">
      <c r="B394" s="232"/>
      <c r="C394" s="233"/>
      <c r="D394" s="216" t="s">
        <v>192</v>
      </c>
      <c r="E394" s="234" t="s">
        <v>1</v>
      </c>
      <c r="F394" s="235" t="s">
        <v>666</v>
      </c>
      <c r="G394" s="233"/>
      <c r="H394" s="236">
        <v>11.33</v>
      </c>
      <c r="I394" s="237"/>
      <c r="J394" s="233"/>
      <c r="K394" s="233"/>
      <c r="L394" s="238"/>
      <c r="M394" s="239"/>
      <c r="N394" s="240"/>
      <c r="O394" s="240"/>
      <c r="P394" s="240"/>
      <c r="Q394" s="240"/>
      <c r="R394" s="240"/>
      <c r="S394" s="240"/>
      <c r="T394" s="241"/>
      <c r="AT394" s="242" t="s">
        <v>192</v>
      </c>
      <c r="AU394" s="242" t="s">
        <v>79</v>
      </c>
      <c r="AV394" s="12" t="s">
        <v>79</v>
      </c>
      <c r="AW394" s="12" t="s">
        <v>31</v>
      </c>
      <c r="AX394" s="12" t="s">
        <v>77</v>
      </c>
      <c r="AY394" s="242" t="s">
        <v>122</v>
      </c>
    </row>
    <row r="395" s="1" customFormat="1" ht="16.5" customHeight="1">
      <c r="B395" s="37"/>
      <c r="C395" s="265" t="s">
        <v>667</v>
      </c>
      <c r="D395" s="265" t="s">
        <v>394</v>
      </c>
      <c r="E395" s="266" t="s">
        <v>668</v>
      </c>
      <c r="F395" s="267" t="s">
        <v>669</v>
      </c>
      <c r="G395" s="268" t="s">
        <v>252</v>
      </c>
      <c r="H395" s="269">
        <v>29.355</v>
      </c>
      <c r="I395" s="270"/>
      <c r="J395" s="271">
        <f>ROUND(I395*H395,2)</f>
        <v>0</v>
      </c>
      <c r="K395" s="267" t="s">
        <v>129</v>
      </c>
      <c r="L395" s="272"/>
      <c r="M395" s="273" t="s">
        <v>1</v>
      </c>
      <c r="N395" s="274" t="s">
        <v>40</v>
      </c>
      <c r="O395" s="78"/>
      <c r="P395" s="213">
        <f>O395*H395</f>
        <v>0</v>
      </c>
      <c r="Q395" s="213">
        <v>0.048300000000000003</v>
      </c>
      <c r="R395" s="213">
        <f>Q395*H395</f>
        <v>1.4178465</v>
      </c>
      <c r="S395" s="213">
        <v>0</v>
      </c>
      <c r="T395" s="214">
        <f>S395*H395</f>
        <v>0</v>
      </c>
      <c r="AR395" s="16" t="s">
        <v>237</v>
      </c>
      <c r="AT395" s="16" t="s">
        <v>394</v>
      </c>
      <c r="AU395" s="16" t="s">
        <v>79</v>
      </c>
      <c r="AY395" s="16" t="s">
        <v>122</v>
      </c>
      <c r="BE395" s="215">
        <f>IF(N395="základní",J395,0)</f>
        <v>0</v>
      </c>
      <c r="BF395" s="215">
        <f>IF(N395="snížená",J395,0)</f>
        <v>0</v>
      </c>
      <c r="BG395" s="215">
        <f>IF(N395="zákl. přenesená",J395,0)</f>
        <v>0</v>
      </c>
      <c r="BH395" s="215">
        <f>IF(N395="sníž. přenesená",J395,0)</f>
        <v>0</v>
      </c>
      <c r="BI395" s="215">
        <f>IF(N395="nulová",J395,0)</f>
        <v>0</v>
      </c>
      <c r="BJ395" s="16" t="s">
        <v>77</v>
      </c>
      <c r="BK395" s="215">
        <f>ROUND(I395*H395,2)</f>
        <v>0</v>
      </c>
      <c r="BL395" s="16" t="s">
        <v>142</v>
      </c>
      <c r="BM395" s="16" t="s">
        <v>670</v>
      </c>
    </row>
    <row r="396" s="1" customFormat="1">
      <c r="B396" s="37"/>
      <c r="C396" s="38"/>
      <c r="D396" s="216" t="s">
        <v>132</v>
      </c>
      <c r="E396" s="38"/>
      <c r="F396" s="217" t="s">
        <v>669</v>
      </c>
      <c r="G396" s="38"/>
      <c r="H396" s="38"/>
      <c r="I396" s="130"/>
      <c r="J396" s="38"/>
      <c r="K396" s="38"/>
      <c r="L396" s="42"/>
      <c r="M396" s="218"/>
      <c r="N396" s="78"/>
      <c r="O396" s="78"/>
      <c r="P396" s="78"/>
      <c r="Q396" s="78"/>
      <c r="R396" s="78"/>
      <c r="S396" s="78"/>
      <c r="T396" s="79"/>
      <c r="AT396" s="16" t="s">
        <v>132</v>
      </c>
      <c r="AU396" s="16" t="s">
        <v>79</v>
      </c>
    </row>
    <row r="397" s="12" customFormat="1">
      <c r="B397" s="232"/>
      <c r="C397" s="233"/>
      <c r="D397" s="216" t="s">
        <v>192</v>
      </c>
      <c r="E397" s="234" t="s">
        <v>1</v>
      </c>
      <c r="F397" s="235" t="s">
        <v>671</v>
      </c>
      <c r="G397" s="233"/>
      <c r="H397" s="236">
        <v>29.355</v>
      </c>
      <c r="I397" s="237"/>
      <c r="J397" s="233"/>
      <c r="K397" s="233"/>
      <c r="L397" s="238"/>
      <c r="M397" s="239"/>
      <c r="N397" s="240"/>
      <c r="O397" s="240"/>
      <c r="P397" s="240"/>
      <c r="Q397" s="240"/>
      <c r="R397" s="240"/>
      <c r="S397" s="240"/>
      <c r="T397" s="241"/>
      <c r="AT397" s="242" t="s">
        <v>192</v>
      </c>
      <c r="AU397" s="242" t="s">
        <v>79</v>
      </c>
      <c r="AV397" s="12" t="s">
        <v>79</v>
      </c>
      <c r="AW397" s="12" t="s">
        <v>31</v>
      </c>
      <c r="AX397" s="12" t="s">
        <v>77</v>
      </c>
      <c r="AY397" s="242" t="s">
        <v>122</v>
      </c>
    </row>
    <row r="398" s="1" customFormat="1" ht="16.5" customHeight="1">
      <c r="B398" s="37"/>
      <c r="C398" s="265" t="s">
        <v>672</v>
      </c>
      <c r="D398" s="265" t="s">
        <v>394</v>
      </c>
      <c r="E398" s="266" t="s">
        <v>673</v>
      </c>
      <c r="F398" s="267" t="s">
        <v>674</v>
      </c>
      <c r="G398" s="268" t="s">
        <v>252</v>
      </c>
      <c r="H398" s="269">
        <v>69.525000000000006</v>
      </c>
      <c r="I398" s="270"/>
      <c r="J398" s="271">
        <f>ROUND(I398*H398,2)</f>
        <v>0</v>
      </c>
      <c r="K398" s="267" t="s">
        <v>129</v>
      </c>
      <c r="L398" s="272"/>
      <c r="M398" s="273" t="s">
        <v>1</v>
      </c>
      <c r="N398" s="274" t="s">
        <v>40</v>
      </c>
      <c r="O398" s="78"/>
      <c r="P398" s="213">
        <f>O398*H398</f>
        <v>0</v>
      </c>
      <c r="Q398" s="213">
        <v>0.081000000000000003</v>
      </c>
      <c r="R398" s="213">
        <f>Q398*H398</f>
        <v>5.6315250000000008</v>
      </c>
      <c r="S398" s="213">
        <v>0</v>
      </c>
      <c r="T398" s="214">
        <f>S398*H398</f>
        <v>0</v>
      </c>
      <c r="AR398" s="16" t="s">
        <v>237</v>
      </c>
      <c r="AT398" s="16" t="s">
        <v>394</v>
      </c>
      <c r="AU398" s="16" t="s">
        <v>79</v>
      </c>
      <c r="AY398" s="16" t="s">
        <v>122</v>
      </c>
      <c r="BE398" s="215">
        <f>IF(N398="základní",J398,0)</f>
        <v>0</v>
      </c>
      <c r="BF398" s="215">
        <f>IF(N398="snížená",J398,0)</f>
        <v>0</v>
      </c>
      <c r="BG398" s="215">
        <f>IF(N398="zákl. přenesená",J398,0)</f>
        <v>0</v>
      </c>
      <c r="BH398" s="215">
        <f>IF(N398="sníž. přenesená",J398,0)</f>
        <v>0</v>
      </c>
      <c r="BI398" s="215">
        <f>IF(N398="nulová",J398,0)</f>
        <v>0</v>
      </c>
      <c r="BJ398" s="16" t="s">
        <v>77</v>
      </c>
      <c r="BK398" s="215">
        <f>ROUND(I398*H398,2)</f>
        <v>0</v>
      </c>
      <c r="BL398" s="16" t="s">
        <v>142</v>
      </c>
      <c r="BM398" s="16" t="s">
        <v>675</v>
      </c>
    </row>
    <row r="399" s="1" customFormat="1">
      <c r="B399" s="37"/>
      <c r="C399" s="38"/>
      <c r="D399" s="216" t="s">
        <v>132</v>
      </c>
      <c r="E399" s="38"/>
      <c r="F399" s="217" t="s">
        <v>674</v>
      </c>
      <c r="G399" s="38"/>
      <c r="H399" s="38"/>
      <c r="I399" s="130"/>
      <c r="J399" s="38"/>
      <c r="K399" s="38"/>
      <c r="L399" s="42"/>
      <c r="M399" s="218"/>
      <c r="N399" s="78"/>
      <c r="O399" s="78"/>
      <c r="P399" s="78"/>
      <c r="Q399" s="78"/>
      <c r="R399" s="78"/>
      <c r="S399" s="78"/>
      <c r="T399" s="79"/>
      <c r="AT399" s="16" t="s">
        <v>132</v>
      </c>
      <c r="AU399" s="16" t="s">
        <v>79</v>
      </c>
    </row>
    <row r="400" s="12" customFormat="1">
      <c r="B400" s="232"/>
      <c r="C400" s="233"/>
      <c r="D400" s="216" t="s">
        <v>192</v>
      </c>
      <c r="E400" s="234" t="s">
        <v>1</v>
      </c>
      <c r="F400" s="235" t="s">
        <v>676</v>
      </c>
      <c r="G400" s="233"/>
      <c r="H400" s="236">
        <v>67.5</v>
      </c>
      <c r="I400" s="237"/>
      <c r="J400" s="233"/>
      <c r="K400" s="233"/>
      <c r="L400" s="238"/>
      <c r="M400" s="239"/>
      <c r="N400" s="240"/>
      <c r="O400" s="240"/>
      <c r="P400" s="240"/>
      <c r="Q400" s="240"/>
      <c r="R400" s="240"/>
      <c r="S400" s="240"/>
      <c r="T400" s="241"/>
      <c r="AT400" s="242" t="s">
        <v>192</v>
      </c>
      <c r="AU400" s="242" t="s">
        <v>79</v>
      </c>
      <c r="AV400" s="12" t="s">
        <v>79</v>
      </c>
      <c r="AW400" s="12" t="s">
        <v>31</v>
      </c>
      <c r="AX400" s="12" t="s">
        <v>69</v>
      </c>
      <c r="AY400" s="242" t="s">
        <v>122</v>
      </c>
    </row>
    <row r="401" s="12" customFormat="1">
      <c r="B401" s="232"/>
      <c r="C401" s="233"/>
      <c r="D401" s="216" t="s">
        <v>192</v>
      </c>
      <c r="E401" s="234" t="s">
        <v>1</v>
      </c>
      <c r="F401" s="235" t="s">
        <v>677</v>
      </c>
      <c r="G401" s="233"/>
      <c r="H401" s="236">
        <v>69.525000000000006</v>
      </c>
      <c r="I401" s="237"/>
      <c r="J401" s="233"/>
      <c r="K401" s="233"/>
      <c r="L401" s="238"/>
      <c r="M401" s="239"/>
      <c r="N401" s="240"/>
      <c r="O401" s="240"/>
      <c r="P401" s="240"/>
      <c r="Q401" s="240"/>
      <c r="R401" s="240"/>
      <c r="S401" s="240"/>
      <c r="T401" s="241"/>
      <c r="AT401" s="242" t="s">
        <v>192</v>
      </c>
      <c r="AU401" s="242" t="s">
        <v>79</v>
      </c>
      <c r="AV401" s="12" t="s">
        <v>79</v>
      </c>
      <c r="AW401" s="12" t="s">
        <v>31</v>
      </c>
      <c r="AX401" s="12" t="s">
        <v>77</v>
      </c>
      <c r="AY401" s="242" t="s">
        <v>122</v>
      </c>
    </row>
    <row r="402" s="1" customFormat="1" ht="16.5" customHeight="1">
      <c r="B402" s="37"/>
      <c r="C402" s="204" t="s">
        <v>678</v>
      </c>
      <c r="D402" s="204" t="s">
        <v>125</v>
      </c>
      <c r="E402" s="205" t="s">
        <v>679</v>
      </c>
      <c r="F402" s="206" t="s">
        <v>680</v>
      </c>
      <c r="G402" s="207" t="s">
        <v>252</v>
      </c>
      <c r="H402" s="208">
        <v>140.19999999999999</v>
      </c>
      <c r="I402" s="209"/>
      <c r="J402" s="210">
        <f>ROUND(I402*H402,2)</f>
        <v>0</v>
      </c>
      <c r="K402" s="206" t="s">
        <v>129</v>
      </c>
      <c r="L402" s="42"/>
      <c r="M402" s="211" t="s">
        <v>1</v>
      </c>
      <c r="N402" s="212" t="s">
        <v>40</v>
      </c>
      <c r="O402" s="78"/>
      <c r="P402" s="213">
        <f>O402*H402</f>
        <v>0</v>
      </c>
      <c r="Q402" s="213">
        <v>0.1295</v>
      </c>
      <c r="R402" s="213">
        <f>Q402*H402</f>
        <v>18.155899999999999</v>
      </c>
      <c r="S402" s="213">
        <v>0</v>
      </c>
      <c r="T402" s="214">
        <f>S402*H402</f>
        <v>0</v>
      </c>
      <c r="AR402" s="16" t="s">
        <v>142</v>
      </c>
      <c r="AT402" s="16" t="s">
        <v>125</v>
      </c>
      <c r="AU402" s="16" t="s">
        <v>79</v>
      </c>
      <c r="AY402" s="16" t="s">
        <v>122</v>
      </c>
      <c r="BE402" s="215">
        <f>IF(N402="základní",J402,0)</f>
        <v>0</v>
      </c>
      <c r="BF402" s="215">
        <f>IF(N402="snížená",J402,0)</f>
        <v>0</v>
      </c>
      <c r="BG402" s="215">
        <f>IF(N402="zákl. přenesená",J402,0)</f>
        <v>0</v>
      </c>
      <c r="BH402" s="215">
        <f>IF(N402="sníž. přenesená",J402,0)</f>
        <v>0</v>
      </c>
      <c r="BI402" s="215">
        <f>IF(N402="nulová",J402,0)</f>
        <v>0</v>
      </c>
      <c r="BJ402" s="16" t="s">
        <v>77</v>
      </c>
      <c r="BK402" s="215">
        <f>ROUND(I402*H402,2)</f>
        <v>0</v>
      </c>
      <c r="BL402" s="16" t="s">
        <v>142</v>
      </c>
      <c r="BM402" s="16" t="s">
        <v>681</v>
      </c>
    </row>
    <row r="403" s="1" customFormat="1">
      <c r="B403" s="37"/>
      <c r="C403" s="38"/>
      <c r="D403" s="216" t="s">
        <v>132</v>
      </c>
      <c r="E403" s="38"/>
      <c r="F403" s="217" t="s">
        <v>682</v>
      </c>
      <c r="G403" s="38"/>
      <c r="H403" s="38"/>
      <c r="I403" s="130"/>
      <c r="J403" s="38"/>
      <c r="K403" s="38"/>
      <c r="L403" s="42"/>
      <c r="M403" s="218"/>
      <c r="N403" s="78"/>
      <c r="O403" s="78"/>
      <c r="P403" s="78"/>
      <c r="Q403" s="78"/>
      <c r="R403" s="78"/>
      <c r="S403" s="78"/>
      <c r="T403" s="79"/>
      <c r="AT403" s="16" t="s">
        <v>132</v>
      </c>
      <c r="AU403" s="16" t="s">
        <v>79</v>
      </c>
    </row>
    <row r="404" s="12" customFormat="1">
      <c r="B404" s="232"/>
      <c r="C404" s="233"/>
      <c r="D404" s="216" t="s">
        <v>192</v>
      </c>
      <c r="E404" s="234" t="s">
        <v>1</v>
      </c>
      <c r="F404" s="235" t="s">
        <v>683</v>
      </c>
      <c r="G404" s="233"/>
      <c r="H404" s="236">
        <v>140.19999999999999</v>
      </c>
      <c r="I404" s="237"/>
      <c r="J404" s="233"/>
      <c r="K404" s="233"/>
      <c r="L404" s="238"/>
      <c r="M404" s="239"/>
      <c r="N404" s="240"/>
      <c r="O404" s="240"/>
      <c r="P404" s="240"/>
      <c r="Q404" s="240"/>
      <c r="R404" s="240"/>
      <c r="S404" s="240"/>
      <c r="T404" s="241"/>
      <c r="AT404" s="242" t="s">
        <v>192</v>
      </c>
      <c r="AU404" s="242" t="s">
        <v>79</v>
      </c>
      <c r="AV404" s="12" t="s">
        <v>79</v>
      </c>
      <c r="AW404" s="12" t="s">
        <v>31</v>
      </c>
      <c r="AX404" s="12" t="s">
        <v>77</v>
      </c>
      <c r="AY404" s="242" t="s">
        <v>122</v>
      </c>
    </row>
    <row r="405" s="1" customFormat="1" ht="16.5" customHeight="1">
      <c r="B405" s="37"/>
      <c r="C405" s="265" t="s">
        <v>684</v>
      </c>
      <c r="D405" s="265" t="s">
        <v>394</v>
      </c>
      <c r="E405" s="266" t="s">
        <v>685</v>
      </c>
      <c r="F405" s="267" t="s">
        <v>686</v>
      </c>
      <c r="G405" s="268" t="s">
        <v>252</v>
      </c>
      <c r="H405" s="269">
        <v>144.40600000000001</v>
      </c>
      <c r="I405" s="270"/>
      <c r="J405" s="271">
        <f>ROUND(I405*H405,2)</f>
        <v>0</v>
      </c>
      <c r="K405" s="267" t="s">
        <v>129</v>
      </c>
      <c r="L405" s="272"/>
      <c r="M405" s="273" t="s">
        <v>1</v>
      </c>
      <c r="N405" s="274" t="s">
        <v>40</v>
      </c>
      <c r="O405" s="78"/>
      <c r="P405" s="213">
        <f>O405*H405</f>
        <v>0</v>
      </c>
      <c r="Q405" s="213">
        <v>0.033500000000000002</v>
      </c>
      <c r="R405" s="213">
        <f>Q405*H405</f>
        <v>4.8376010000000003</v>
      </c>
      <c r="S405" s="213">
        <v>0</v>
      </c>
      <c r="T405" s="214">
        <f>S405*H405</f>
        <v>0</v>
      </c>
      <c r="AR405" s="16" t="s">
        <v>237</v>
      </c>
      <c r="AT405" s="16" t="s">
        <v>394</v>
      </c>
      <c r="AU405" s="16" t="s">
        <v>79</v>
      </c>
      <c r="AY405" s="16" t="s">
        <v>122</v>
      </c>
      <c r="BE405" s="215">
        <f>IF(N405="základní",J405,0)</f>
        <v>0</v>
      </c>
      <c r="BF405" s="215">
        <f>IF(N405="snížená",J405,0)</f>
        <v>0</v>
      </c>
      <c r="BG405" s="215">
        <f>IF(N405="zákl. přenesená",J405,0)</f>
        <v>0</v>
      </c>
      <c r="BH405" s="215">
        <f>IF(N405="sníž. přenesená",J405,0)</f>
        <v>0</v>
      </c>
      <c r="BI405" s="215">
        <f>IF(N405="nulová",J405,0)</f>
        <v>0</v>
      </c>
      <c r="BJ405" s="16" t="s">
        <v>77</v>
      </c>
      <c r="BK405" s="215">
        <f>ROUND(I405*H405,2)</f>
        <v>0</v>
      </c>
      <c r="BL405" s="16" t="s">
        <v>142</v>
      </c>
      <c r="BM405" s="16" t="s">
        <v>687</v>
      </c>
    </row>
    <row r="406" s="1" customFormat="1">
      <c r="B406" s="37"/>
      <c r="C406" s="38"/>
      <c r="D406" s="216" t="s">
        <v>132</v>
      </c>
      <c r="E406" s="38"/>
      <c r="F406" s="217" t="s">
        <v>686</v>
      </c>
      <c r="G406" s="38"/>
      <c r="H406" s="38"/>
      <c r="I406" s="130"/>
      <c r="J406" s="38"/>
      <c r="K406" s="38"/>
      <c r="L406" s="42"/>
      <c r="M406" s="218"/>
      <c r="N406" s="78"/>
      <c r="O406" s="78"/>
      <c r="P406" s="78"/>
      <c r="Q406" s="78"/>
      <c r="R406" s="78"/>
      <c r="S406" s="78"/>
      <c r="T406" s="79"/>
      <c r="AT406" s="16" t="s">
        <v>132</v>
      </c>
      <c r="AU406" s="16" t="s">
        <v>79</v>
      </c>
    </row>
    <row r="407" s="12" customFormat="1">
      <c r="B407" s="232"/>
      <c r="C407" s="233"/>
      <c r="D407" s="216" t="s">
        <v>192</v>
      </c>
      <c r="E407" s="234" t="s">
        <v>1</v>
      </c>
      <c r="F407" s="235" t="s">
        <v>688</v>
      </c>
      <c r="G407" s="233"/>
      <c r="H407" s="236">
        <v>144.40600000000001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AT407" s="242" t="s">
        <v>192</v>
      </c>
      <c r="AU407" s="242" t="s">
        <v>79</v>
      </c>
      <c r="AV407" s="12" t="s">
        <v>79</v>
      </c>
      <c r="AW407" s="12" t="s">
        <v>31</v>
      </c>
      <c r="AX407" s="12" t="s">
        <v>77</v>
      </c>
      <c r="AY407" s="242" t="s">
        <v>122</v>
      </c>
    </row>
    <row r="408" s="1" customFormat="1" ht="16.5" customHeight="1">
      <c r="B408" s="37"/>
      <c r="C408" s="204" t="s">
        <v>689</v>
      </c>
      <c r="D408" s="204" t="s">
        <v>125</v>
      </c>
      <c r="E408" s="205" t="s">
        <v>690</v>
      </c>
      <c r="F408" s="206" t="s">
        <v>691</v>
      </c>
      <c r="G408" s="207" t="s">
        <v>252</v>
      </c>
      <c r="H408" s="208">
        <v>355</v>
      </c>
      <c r="I408" s="209"/>
      <c r="J408" s="210">
        <f>ROUND(I408*H408,2)</f>
        <v>0</v>
      </c>
      <c r="K408" s="206" t="s">
        <v>129</v>
      </c>
      <c r="L408" s="42"/>
      <c r="M408" s="211" t="s">
        <v>1</v>
      </c>
      <c r="N408" s="212" t="s">
        <v>40</v>
      </c>
      <c r="O408" s="78"/>
      <c r="P408" s="213">
        <f>O408*H408</f>
        <v>0</v>
      </c>
      <c r="Q408" s="213">
        <v>0.16849</v>
      </c>
      <c r="R408" s="213">
        <f>Q408*H408</f>
        <v>59.813949999999998</v>
      </c>
      <c r="S408" s="213">
        <v>0</v>
      </c>
      <c r="T408" s="214">
        <f>S408*H408</f>
        <v>0</v>
      </c>
      <c r="AR408" s="16" t="s">
        <v>142</v>
      </c>
      <c r="AT408" s="16" t="s">
        <v>125</v>
      </c>
      <c r="AU408" s="16" t="s">
        <v>79</v>
      </c>
      <c r="AY408" s="16" t="s">
        <v>122</v>
      </c>
      <c r="BE408" s="215">
        <f>IF(N408="základní",J408,0)</f>
        <v>0</v>
      </c>
      <c r="BF408" s="215">
        <f>IF(N408="snížená",J408,0)</f>
        <v>0</v>
      </c>
      <c r="BG408" s="215">
        <f>IF(N408="zákl. přenesená",J408,0)</f>
        <v>0</v>
      </c>
      <c r="BH408" s="215">
        <f>IF(N408="sníž. přenesená",J408,0)</f>
        <v>0</v>
      </c>
      <c r="BI408" s="215">
        <f>IF(N408="nulová",J408,0)</f>
        <v>0</v>
      </c>
      <c r="BJ408" s="16" t="s">
        <v>77</v>
      </c>
      <c r="BK408" s="215">
        <f>ROUND(I408*H408,2)</f>
        <v>0</v>
      </c>
      <c r="BL408" s="16" t="s">
        <v>142</v>
      </c>
      <c r="BM408" s="16" t="s">
        <v>692</v>
      </c>
    </row>
    <row r="409" s="1" customFormat="1">
      <c r="B409" s="37"/>
      <c r="C409" s="38"/>
      <c r="D409" s="216" t="s">
        <v>132</v>
      </c>
      <c r="E409" s="38"/>
      <c r="F409" s="217" t="s">
        <v>693</v>
      </c>
      <c r="G409" s="38"/>
      <c r="H409" s="38"/>
      <c r="I409" s="130"/>
      <c r="J409" s="38"/>
      <c r="K409" s="38"/>
      <c r="L409" s="42"/>
      <c r="M409" s="218"/>
      <c r="N409" s="78"/>
      <c r="O409" s="78"/>
      <c r="P409" s="78"/>
      <c r="Q409" s="78"/>
      <c r="R409" s="78"/>
      <c r="S409" s="78"/>
      <c r="T409" s="79"/>
      <c r="AT409" s="16" t="s">
        <v>132</v>
      </c>
      <c r="AU409" s="16" t="s">
        <v>79</v>
      </c>
    </row>
    <row r="410" s="12" customFormat="1">
      <c r="B410" s="232"/>
      <c r="C410" s="233"/>
      <c r="D410" s="216" t="s">
        <v>192</v>
      </c>
      <c r="E410" s="234" t="s">
        <v>1</v>
      </c>
      <c r="F410" s="235" t="s">
        <v>694</v>
      </c>
      <c r="G410" s="233"/>
      <c r="H410" s="236">
        <v>112</v>
      </c>
      <c r="I410" s="237"/>
      <c r="J410" s="233"/>
      <c r="K410" s="233"/>
      <c r="L410" s="238"/>
      <c r="M410" s="239"/>
      <c r="N410" s="240"/>
      <c r="O410" s="240"/>
      <c r="P410" s="240"/>
      <c r="Q410" s="240"/>
      <c r="R410" s="240"/>
      <c r="S410" s="240"/>
      <c r="T410" s="241"/>
      <c r="AT410" s="242" t="s">
        <v>192</v>
      </c>
      <c r="AU410" s="242" t="s">
        <v>79</v>
      </c>
      <c r="AV410" s="12" t="s">
        <v>79</v>
      </c>
      <c r="AW410" s="12" t="s">
        <v>31</v>
      </c>
      <c r="AX410" s="12" t="s">
        <v>69</v>
      </c>
      <c r="AY410" s="242" t="s">
        <v>122</v>
      </c>
    </row>
    <row r="411" s="12" customFormat="1">
      <c r="B411" s="232"/>
      <c r="C411" s="233"/>
      <c r="D411" s="216" t="s">
        <v>192</v>
      </c>
      <c r="E411" s="234" t="s">
        <v>1</v>
      </c>
      <c r="F411" s="235" t="s">
        <v>695</v>
      </c>
      <c r="G411" s="233"/>
      <c r="H411" s="236">
        <v>243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AT411" s="242" t="s">
        <v>192</v>
      </c>
      <c r="AU411" s="242" t="s">
        <v>79</v>
      </c>
      <c r="AV411" s="12" t="s">
        <v>79</v>
      </c>
      <c r="AW411" s="12" t="s">
        <v>31</v>
      </c>
      <c r="AX411" s="12" t="s">
        <v>69</v>
      </c>
      <c r="AY411" s="242" t="s">
        <v>122</v>
      </c>
    </row>
    <row r="412" s="13" customFormat="1">
      <c r="B412" s="243"/>
      <c r="C412" s="244"/>
      <c r="D412" s="216" t="s">
        <v>192</v>
      </c>
      <c r="E412" s="245" t="s">
        <v>1</v>
      </c>
      <c r="F412" s="246" t="s">
        <v>202</v>
      </c>
      <c r="G412" s="244"/>
      <c r="H412" s="247">
        <v>355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AT412" s="253" t="s">
        <v>192</v>
      </c>
      <c r="AU412" s="253" t="s">
        <v>79</v>
      </c>
      <c r="AV412" s="13" t="s">
        <v>142</v>
      </c>
      <c r="AW412" s="13" t="s">
        <v>31</v>
      </c>
      <c r="AX412" s="13" t="s">
        <v>77</v>
      </c>
      <c r="AY412" s="253" t="s">
        <v>122</v>
      </c>
    </row>
    <row r="413" s="1" customFormat="1" ht="16.5" customHeight="1">
      <c r="B413" s="37"/>
      <c r="C413" s="265" t="s">
        <v>696</v>
      </c>
      <c r="D413" s="265" t="s">
        <v>394</v>
      </c>
      <c r="E413" s="266" t="s">
        <v>697</v>
      </c>
      <c r="F413" s="267" t="s">
        <v>698</v>
      </c>
      <c r="G413" s="268" t="s">
        <v>252</v>
      </c>
      <c r="H413" s="269">
        <v>365.64999999999998</v>
      </c>
      <c r="I413" s="270"/>
      <c r="J413" s="271">
        <f>ROUND(I413*H413,2)</f>
        <v>0</v>
      </c>
      <c r="K413" s="267" t="s">
        <v>129</v>
      </c>
      <c r="L413" s="272"/>
      <c r="M413" s="273" t="s">
        <v>1</v>
      </c>
      <c r="N413" s="274" t="s">
        <v>40</v>
      </c>
      <c r="O413" s="78"/>
      <c r="P413" s="213">
        <f>O413*H413</f>
        <v>0</v>
      </c>
      <c r="Q413" s="213">
        <v>0.125</v>
      </c>
      <c r="R413" s="213">
        <f>Q413*H413</f>
        <v>45.706249999999997</v>
      </c>
      <c r="S413" s="213">
        <v>0</v>
      </c>
      <c r="T413" s="214">
        <f>S413*H413</f>
        <v>0</v>
      </c>
      <c r="AR413" s="16" t="s">
        <v>237</v>
      </c>
      <c r="AT413" s="16" t="s">
        <v>394</v>
      </c>
      <c r="AU413" s="16" t="s">
        <v>79</v>
      </c>
      <c r="AY413" s="16" t="s">
        <v>122</v>
      </c>
      <c r="BE413" s="215">
        <f>IF(N413="základní",J413,0)</f>
        <v>0</v>
      </c>
      <c r="BF413" s="215">
        <f>IF(N413="snížená",J413,0)</f>
        <v>0</v>
      </c>
      <c r="BG413" s="215">
        <f>IF(N413="zákl. přenesená",J413,0)</f>
        <v>0</v>
      </c>
      <c r="BH413" s="215">
        <f>IF(N413="sníž. přenesená",J413,0)</f>
        <v>0</v>
      </c>
      <c r="BI413" s="215">
        <f>IF(N413="nulová",J413,0)</f>
        <v>0</v>
      </c>
      <c r="BJ413" s="16" t="s">
        <v>77</v>
      </c>
      <c r="BK413" s="215">
        <f>ROUND(I413*H413,2)</f>
        <v>0</v>
      </c>
      <c r="BL413" s="16" t="s">
        <v>142</v>
      </c>
      <c r="BM413" s="16" t="s">
        <v>699</v>
      </c>
    </row>
    <row r="414" s="1" customFormat="1">
      <c r="B414" s="37"/>
      <c r="C414" s="38"/>
      <c r="D414" s="216" t="s">
        <v>132</v>
      </c>
      <c r="E414" s="38"/>
      <c r="F414" s="217" t="s">
        <v>700</v>
      </c>
      <c r="G414" s="38"/>
      <c r="H414" s="38"/>
      <c r="I414" s="130"/>
      <c r="J414" s="38"/>
      <c r="K414" s="38"/>
      <c r="L414" s="42"/>
      <c r="M414" s="218"/>
      <c r="N414" s="78"/>
      <c r="O414" s="78"/>
      <c r="P414" s="78"/>
      <c r="Q414" s="78"/>
      <c r="R414" s="78"/>
      <c r="S414" s="78"/>
      <c r="T414" s="79"/>
      <c r="AT414" s="16" t="s">
        <v>132</v>
      </c>
      <c r="AU414" s="16" t="s">
        <v>79</v>
      </c>
    </row>
    <row r="415" s="12" customFormat="1">
      <c r="B415" s="232"/>
      <c r="C415" s="233"/>
      <c r="D415" s="216" t="s">
        <v>192</v>
      </c>
      <c r="E415" s="234" t="s">
        <v>1</v>
      </c>
      <c r="F415" s="235" t="s">
        <v>701</v>
      </c>
      <c r="G415" s="233"/>
      <c r="H415" s="236">
        <v>365.64999999999998</v>
      </c>
      <c r="I415" s="237"/>
      <c r="J415" s="233"/>
      <c r="K415" s="233"/>
      <c r="L415" s="238"/>
      <c r="M415" s="239"/>
      <c r="N415" s="240"/>
      <c r="O415" s="240"/>
      <c r="P415" s="240"/>
      <c r="Q415" s="240"/>
      <c r="R415" s="240"/>
      <c r="S415" s="240"/>
      <c r="T415" s="241"/>
      <c r="AT415" s="242" t="s">
        <v>192</v>
      </c>
      <c r="AU415" s="242" t="s">
        <v>79</v>
      </c>
      <c r="AV415" s="12" t="s">
        <v>79</v>
      </c>
      <c r="AW415" s="12" t="s">
        <v>31</v>
      </c>
      <c r="AX415" s="12" t="s">
        <v>77</v>
      </c>
      <c r="AY415" s="242" t="s">
        <v>122</v>
      </c>
    </row>
    <row r="416" s="1" customFormat="1" ht="16.5" customHeight="1">
      <c r="B416" s="37"/>
      <c r="C416" s="204" t="s">
        <v>702</v>
      </c>
      <c r="D416" s="204" t="s">
        <v>125</v>
      </c>
      <c r="E416" s="205" t="s">
        <v>703</v>
      </c>
      <c r="F416" s="206" t="s">
        <v>704</v>
      </c>
      <c r="G416" s="207" t="s">
        <v>272</v>
      </c>
      <c r="H416" s="208">
        <v>17.738</v>
      </c>
      <c r="I416" s="209"/>
      <c r="J416" s="210">
        <f>ROUND(I416*H416,2)</f>
        <v>0</v>
      </c>
      <c r="K416" s="206" t="s">
        <v>129</v>
      </c>
      <c r="L416" s="42"/>
      <c r="M416" s="211" t="s">
        <v>1</v>
      </c>
      <c r="N416" s="212" t="s">
        <v>40</v>
      </c>
      <c r="O416" s="78"/>
      <c r="P416" s="213">
        <f>O416*H416</f>
        <v>0</v>
      </c>
      <c r="Q416" s="213">
        <v>2.2563399999999998</v>
      </c>
      <c r="R416" s="213">
        <f>Q416*H416</f>
        <v>40.022958919999994</v>
      </c>
      <c r="S416" s="213">
        <v>0</v>
      </c>
      <c r="T416" s="214">
        <f>S416*H416</f>
        <v>0</v>
      </c>
      <c r="AR416" s="16" t="s">
        <v>142</v>
      </c>
      <c r="AT416" s="16" t="s">
        <v>125</v>
      </c>
      <c r="AU416" s="16" t="s">
        <v>79</v>
      </c>
      <c r="AY416" s="16" t="s">
        <v>122</v>
      </c>
      <c r="BE416" s="215">
        <f>IF(N416="základní",J416,0)</f>
        <v>0</v>
      </c>
      <c r="BF416" s="215">
        <f>IF(N416="snížená",J416,0)</f>
        <v>0</v>
      </c>
      <c r="BG416" s="215">
        <f>IF(N416="zákl. přenesená",J416,0)</f>
        <v>0</v>
      </c>
      <c r="BH416" s="215">
        <f>IF(N416="sníž. přenesená",J416,0)</f>
        <v>0</v>
      </c>
      <c r="BI416" s="215">
        <f>IF(N416="nulová",J416,0)</f>
        <v>0</v>
      </c>
      <c r="BJ416" s="16" t="s">
        <v>77</v>
      </c>
      <c r="BK416" s="215">
        <f>ROUND(I416*H416,2)</f>
        <v>0</v>
      </c>
      <c r="BL416" s="16" t="s">
        <v>142</v>
      </c>
      <c r="BM416" s="16" t="s">
        <v>705</v>
      </c>
    </row>
    <row r="417" s="1" customFormat="1">
      <c r="B417" s="37"/>
      <c r="C417" s="38"/>
      <c r="D417" s="216" t="s">
        <v>132</v>
      </c>
      <c r="E417" s="38"/>
      <c r="F417" s="217" t="s">
        <v>706</v>
      </c>
      <c r="G417" s="38"/>
      <c r="H417" s="38"/>
      <c r="I417" s="130"/>
      <c r="J417" s="38"/>
      <c r="K417" s="38"/>
      <c r="L417" s="42"/>
      <c r="M417" s="218"/>
      <c r="N417" s="78"/>
      <c r="O417" s="78"/>
      <c r="P417" s="78"/>
      <c r="Q417" s="78"/>
      <c r="R417" s="78"/>
      <c r="S417" s="78"/>
      <c r="T417" s="79"/>
      <c r="AT417" s="16" t="s">
        <v>132</v>
      </c>
      <c r="AU417" s="16" t="s">
        <v>79</v>
      </c>
    </row>
    <row r="418" s="12" customFormat="1">
      <c r="B418" s="232"/>
      <c r="C418" s="233"/>
      <c r="D418" s="216" t="s">
        <v>192</v>
      </c>
      <c r="E418" s="234" t="s">
        <v>1</v>
      </c>
      <c r="F418" s="235" t="s">
        <v>707</v>
      </c>
      <c r="G418" s="233"/>
      <c r="H418" s="236">
        <v>12.425000000000001</v>
      </c>
      <c r="I418" s="237"/>
      <c r="J418" s="233"/>
      <c r="K418" s="233"/>
      <c r="L418" s="238"/>
      <c r="M418" s="239"/>
      <c r="N418" s="240"/>
      <c r="O418" s="240"/>
      <c r="P418" s="240"/>
      <c r="Q418" s="240"/>
      <c r="R418" s="240"/>
      <c r="S418" s="240"/>
      <c r="T418" s="241"/>
      <c r="AT418" s="242" t="s">
        <v>192</v>
      </c>
      <c r="AU418" s="242" t="s">
        <v>79</v>
      </c>
      <c r="AV418" s="12" t="s">
        <v>79</v>
      </c>
      <c r="AW418" s="12" t="s">
        <v>31</v>
      </c>
      <c r="AX418" s="12" t="s">
        <v>69</v>
      </c>
      <c r="AY418" s="242" t="s">
        <v>122</v>
      </c>
    </row>
    <row r="419" s="12" customFormat="1">
      <c r="B419" s="232"/>
      <c r="C419" s="233"/>
      <c r="D419" s="216" t="s">
        <v>192</v>
      </c>
      <c r="E419" s="234" t="s">
        <v>1</v>
      </c>
      <c r="F419" s="235" t="s">
        <v>708</v>
      </c>
      <c r="G419" s="233"/>
      <c r="H419" s="236">
        <v>3.21</v>
      </c>
      <c r="I419" s="237"/>
      <c r="J419" s="233"/>
      <c r="K419" s="233"/>
      <c r="L419" s="238"/>
      <c r="M419" s="239"/>
      <c r="N419" s="240"/>
      <c r="O419" s="240"/>
      <c r="P419" s="240"/>
      <c r="Q419" s="240"/>
      <c r="R419" s="240"/>
      <c r="S419" s="240"/>
      <c r="T419" s="241"/>
      <c r="AT419" s="242" t="s">
        <v>192</v>
      </c>
      <c r="AU419" s="242" t="s">
        <v>79</v>
      </c>
      <c r="AV419" s="12" t="s">
        <v>79</v>
      </c>
      <c r="AW419" s="12" t="s">
        <v>31</v>
      </c>
      <c r="AX419" s="12" t="s">
        <v>69</v>
      </c>
      <c r="AY419" s="242" t="s">
        <v>122</v>
      </c>
    </row>
    <row r="420" s="12" customFormat="1">
      <c r="B420" s="232"/>
      <c r="C420" s="233"/>
      <c r="D420" s="216" t="s">
        <v>192</v>
      </c>
      <c r="E420" s="234" t="s">
        <v>1</v>
      </c>
      <c r="F420" s="235" t="s">
        <v>709</v>
      </c>
      <c r="G420" s="233"/>
      <c r="H420" s="236">
        <v>2.1030000000000002</v>
      </c>
      <c r="I420" s="237"/>
      <c r="J420" s="233"/>
      <c r="K420" s="233"/>
      <c r="L420" s="238"/>
      <c r="M420" s="239"/>
      <c r="N420" s="240"/>
      <c r="O420" s="240"/>
      <c r="P420" s="240"/>
      <c r="Q420" s="240"/>
      <c r="R420" s="240"/>
      <c r="S420" s="240"/>
      <c r="T420" s="241"/>
      <c r="AT420" s="242" t="s">
        <v>192</v>
      </c>
      <c r="AU420" s="242" t="s">
        <v>79</v>
      </c>
      <c r="AV420" s="12" t="s">
        <v>79</v>
      </c>
      <c r="AW420" s="12" t="s">
        <v>31</v>
      </c>
      <c r="AX420" s="12" t="s">
        <v>69</v>
      </c>
      <c r="AY420" s="242" t="s">
        <v>122</v>
      </c>
    </row>
    <row r="421" s="13" customFormat="1">
      <c r="B421" s="243"/>
      <c r="C421" s="244"/>
      <c r="D421" s="216" t="s">
        <v>192</v>
      </c>
      <c r="E421" s="245" t="s">
        <v>1</v>
      </c>
      <c r="F421" s="246" t="s">
        <v>202</v>
      </c>
      <c r="G421" s="244"/>
      <c r="H421" s="247">
        <v>17.738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AT421" s="253" t="s">
        <v>192</v>
      </c>
      <c r="AU421" s="253" t="s">
        <v>79</v>
      </c>
      <c r="AV421" s="13" t="s">
        <v>142</v>
      </c>
      <c r="AW421" s="13" t="s">
        <v>31</v>
      </c>
      <c r="AX421" s="13" t="s">
        <v>77</v>
      </c>
      <c r="AY421" s="253" t="s">
        <v>122</v>
      </c>
    </row>
    <row r="422" s="1" customFormat="1" ht="16.5" customHeight="1">
      <c r="B422" s="37"/>
      <c r="C422" s="204" t="s">
        <v>710</v>
      </c>
      <c r="D422" s="204" t="s">
        <v>125</v>
      </c>
      <c r="E422" s="205" t="s">
        <v>711</v>
      </c>
      <c r="F422" s="206" t="s">
        <v>712</v>
      </c>
      <c r="G422" s="207" t="s">
        <v>252</v>
      </c>
      <c r="H422" s="208">
        <v>466</v>
      </c>
      <c r="I422" s="209"/>
      <c r="J422" s="210">
        <f>ROUND(I422*H422,2)</f>
        <v>0</v>
      </c>
      <c r="K422" s="206" t="s">
        <v>129</v>
      </c>
      <c r="L422" s="42"/>
      <c r="M422" s="211" t="s">
        <v>1</v>
      </c>
      <c r="N422" s="212" t="s">
        <v>40</v>
      </c>
      <c r="O422" s="78"/>
      <c r="P422" s="213">
        <f>O422*H422</f>
        <v>0</v>
      </c>
      <c r="Q422" s="213">
        <v>0</v>
      </c>
      <c r="R422" s="213">
        <f>Q422*H422</f>
        <v>0</v>
      </c>
      <c r="S422" s="213">
        <v>0</v>
      </c>
      <c r="T422" s="214">
        <f>S422*H422</f>
        <v>0</v>
      </c>
      <c r="AR422" s="16" t="s">
        <v>142</v>
      </c>
      <c r="AT422" s="16" t="s">
        <v>125</v>
      </c>
      <c r="AU422" s="16" t="s">
        <v>79</v>
      </c>
      <c r="AY422" s="16" t="s">
        <v>122</v>
      </c>
      <c r="BE422" s="215">
        <f>IF(N422="základní",J422,0)</f>
        <v>0</v>
      </c>
      <c r="BF422" s="215">
        <f>IF(N422="snížená",J422,0)</f>
        <v>0</v>
      </c>
      <c r="BG422" s="215">
        <f>IF(N422="zákl. přenesená",J422,0)</f>
        <v>0</v>
      </c>
      <c r="BH422" s="215">
        <f>IF(N422="sníž. přenesená",J422,0)</f>
        <v>0</v>
      </c>
      <c r="BI422" s="215">
        <f>IF(N422="nulová",J422,0)</f>
        <v>0</v>
      </c>
      <c r="BJ422" s="16" t="s">
        <v>77</v>
      </c>
      <c r="BK422" s="215">
        <f>ROUND(I422*H422,2)</f>
        <v>0</v>
      </c>
      <c r="BL422" s="16" t="s">
        <v>142</v>
      </c>
      <c r="BM422" s="16" t="s">
        <v>713</v>
      </c>
    </row>
    <row r="423" s="1" customFormat="1">
      <c r="B423" s="37"/>
      <c r="C423" s="38"/>
      <c r="D423" s="216" t="s">
        <v>132</v>
      </c>
      <c r="E423" s="38"/>
      <c r="F423" s="217" t="s">
        <v>714</v>
      </c>
      <c r="G423" s="38"/>
      <c r="H423" s="38"/>
      <c r="I423" s="130"/>
      <c r="J423" s="38"/>
      <c r="K423" s="38"/>
      <c r="L423" s="42"/>
      <c r="M423" s="218"/>
      <c r="N423" s="78"/>
      <c r="O423" s="78"/>
      <c r="P423" s="78"/>
      <c r="Q423" s="78"/>
      <c r="R423" s="78"/>
      <c r="S423" s="78"/>
      <c r="T423" s="79"/>
      <c r="AT423" s="16" t="s">
        <v>132</v>
      </c>
      <c r="AU423" s="16" t="s">
        <v>79</v>
      </c>
    </row>
    <row r="424" s="12" customFormat="1">
      <c r="B424" s="232"/>
      <c r="C424" s="233"/>
      <c r="D424" s="216" t="s">
        <v>192</v>
      </c>
      <c r="E424" s="234" t="s">
        <v>1</v>
      </c>
      <c r="F424" s="235" t="s">
        <v>715</v>
      </c>
      <c r="G424" s="233"/>
      <c r="H424" s="236">
        <v>466</v>
      </c>
      <c r="I424" s="237"/>
      <c r="J424" s="233"/>
      <c r="K424" s="233"/>
      <c r="L424" s="238"/>
      <c r="M424" s="239"/>
      <c r="N424" s="240"/>
      <c r="O424" s="240"/>
      <c r="P424" s="240"/>
      <c r="Q424" s="240"/>
      <c r="R424" s="240"/>
      <c r="S424" s="240"/>
      <c r="T424" s="241"/>
      <c r="AT424" s="242" t="s">
        <v>192</v>
      </c>
      <c r="AU424" s="242" t="s">
        <v>79</v>
      </c>
      <c r="AV424" s="12" t="s">
        <v>79</v>
      </c>
      <c r="AW424" s="12" t="s">
        <v>31</v>
      </c>
      <c r="AX424" s="12" t="s">
        <v>77</v>
      </c>
      <c r="AY424" s="242" t="s">
        <v>122</v>
      </c>
    </row>
    <row r="425" s="1" customFormat="1" ht="16.5" customHeight="1">
      <c r="B425" s="37"/>
      <c r="C425" s="204" t="s">
        <v>716</v>
      </c>
      <c r="D425" s="204" t="s">
        <v>125</v>
      </c>
      <c r="E425" s="205" t="s">
        <v>717</v>
      </c>
      <c r="F425" s="206" t="s">
        <v>718</v>
      </c>
      <c r="G425" s="207" t="s">
        <v>252</v>
      </c>
      <c r="H425" s="208">
        <v>462</v>
      </c>
      <c r="I425" s="209"/>
      <c r="J425" s="210">
        <f>ROUND(I425*H425,2)</f>
        <v>0</v>
      </c>
      <c r="K425" s="206" t="s">
        <v>129</v>
      </c>
      <c r="L425" s="42"/>
      <c r="M425" s="211" t="s">
        <v>1</v>
      </c>
      <c r="N425" s="212" t="s">
        <v>40</v>
      </c>
      <c r="O425" s="78"/>
      <c r="P425" s="213">
        <f>O425*H425</f>
        <v>0</v>
      </c>
      <c r="Q425" s="213">
        <v>0.00018000000000000001</v>
      </c>
      <c r="R425" s="213">
        <f>Q425*H425</f>
        <v>0.083160000000000012</v>
      </c>
      <c r="S425" s="213">
        <v>0</v>
      </c>
      <c r="T425" s="214">
        <f>S425*H425</f>
        <v>0</v>
      </c>
      <c r="AR425" s="16" t="s">
        <v>142</v>
      </c>
      <c r="AT425" s="16" t="s">
        <v>125</v>
      </c>
      <c r="AU425" s="16" t="s">
        <v>79</v>
      </c>
      <c r="AY425" s="16" t="s">
        <v>122</v>
      </c>
      <c r="BE425" s="215">
        <f>IF(N425="základní",J425,0)</f>
        <v>0</v>
      </c>
      <c r="BF425" s="215">
        <f>IF(N425="snížená",J425,0)</f>
        <v>0</v>
      </c>
      <c r="BG425" s="215">
        <f>IF(N425="zákl. přenesená",J425,0)</f>
        <v>0</v>
      </c>
      <c r="BH425" s="215">
        <f>IF(N425="sníž. přenesená",J425,0)</f>
        <v>0</v>
      </c>
      <c r="BI425" s="215">
        <f>IF(N425="nulová",J425,0)</f>
        <v>0</v>
      </c>
      <c r="BJ425" s="16" t="s">
        <v>77</v>
      </c>
      <c r="BK425" s="215">
        <f>ROUND(I425*H425,2)</f>
        <v>0</v>
      </c>
      <c r="BL425" s="16" t="s">
        <v>142</v>
      </c>
      <c r="BM425" s="16" t="s">
        <v>719</v>
      </c>
    </row>
    <row r="426" s="1" customFormat="1">
      <c r="B426" s="37"/>
      <c r="C426" s="38"/>
      <c r="D426" s="216" t="s">
        <v>132</v>
      </c>
      <c r="E426" s="38"/>
      <c r="F426" s="217" t="s">
        <v>720</v>
      </c>
      <c r="G426" s="38"/>
      <c r="H426" s="38"/>
      <c r="I426" s="130"/>
      <c r="J426" s="38"/>
      <c r="K426" s="38"/>
      <c r="L426" s="42"/>
      <c r="M426" s="218"/>
      <c r="N426" s="78"/>
      <c r="O426" s="78"/>
      <c r="P426" s="78"/>
      <c r="Q426" s="78"/>
      <c r="R426" s="78"/>
      <c r="S426" s="78"/>
      <c r="T426" s="79"/>
      <c r="AT426" s="16" t="s">
        <v>132</v>
      </c>
      <c r="AU426" s="16" t="s">
        <v>79</v>
      </c>
    </row>
    <row r="427" s="1" customFormat="1" ht="16.5" customHeight="1">
      <c r="B427" s="37"/>
      <c r="C427" s="204" t="s">
        <v>721</v>
      </c>
      <c r="D427" s="204" t="s">
        <v>125</v>
      </c>
      <c r="E427" s="205" t="s">
        <v>722</v>
      </c>
      <c r="F427" s="206" t="s">
        <v>723</v>
      </c>
      <c r="G427" s="207" t="s">
        <v>252</v>
      </c>
      <c r="H427" s="208">
        <v>462</v>
      </c>
      <c r="I427" s="209"/>
      <c r="J427" s="210">
        <f>ROUND(I427*H427,2)</f>
        <v>0</v>
      </c>
      <c r="K427" s="206" t="s">
        <v>129</v>
      </c>
      <c r="L427" s="42"/>
      <c r="M427" s="211" t="s">
        <v>1</v>
      </c>
      <c r="N427" s="212" t="s">
        <v>40</v>
      </c>
      <c r="O427" s="78"/>
      <c r="P427" s="213">
        <f>O427*H427</f>
        <v>0</v>
      </c>
      <c r="Q427" s="213">
        <v>0</v>
      </c>
      <c r="R427" s="213">
        <f>Q427*H427</f>
        <v>0</v>
      </c>
      <c r="S427" s="213">
        <v>0</v>
      </c>
      <c r="T427" s="214">
        <f>S427*H427</f>
        <v>0</v>
      </c>
      <c r="AR427" s="16" t="s">
        <v>142</v>
      </c>
      <c r="AT427" s="16" t="s">
        <v>125</v>
      </c>
      <c r="AU427" s="16" t="s">
        <v>79</v>
      </c>
      <c r="AY427" s="16" t="s">
        <v>122</v>
      </c>
      <c r="BE427" s="215">
        <f>IF(N427="základní",J427,0)</f>
        <v>0</v>
      </c>
      <c r="BF427" s="215">
        <f>IF(N427="snížená",J427,0)</f>
        <v>0</v>
      </c>
      <c r="BG427" s="215">
        <f>IF(N427="zákl. přenesená",J427,0)</f>
        <v>0</v>
      </c>
      <c r="BH427" s="215">
        <f>IF(N427="sníž. přenesená",J427,0)</f>
        <v>0</v>
      </c>
      <c r="BI427" s="215">
        <f>IF(N427="nulová",J427,0)</f>
        <v>0</v>
      </c>
      <c r="BJ427" s="16" t="s">
        <v>77</v>
      </c>
      <c r="BK427" s="215">
        <f>ROUND(I427*H427,2)</f>
        <v>0</v>
      </c>
      <c r="BL427" s="16" t="s">
        <v>142</v>
      </c>
      <c r="BM427" s="16" t="s">
        <v>724</v>
      </c>
    </row>
    <row r="428" s="1" customFormat="1">
      <c r="B428" s="37"/>
      <c r="C428" s="38"/>
      <c r="D428" s="216" t="s">
        <v>132</v>
      </c>
      <c r="E428" s="38"/>
      <c r="F428" s="217" t="s">
        <v>725</v>
      </c>
      <c r="G428" s="38"/>
      <c r="H428" s="38"/>
      <c r="I428" s="130"/>
      <c r="J428" s="38"/>
      <c r="K428" s="38"/>
      <c r="L428" s="42"/>
      <c r="M428" s="218"/>
      <c r="N428" s="78"/>
      <c r="O428" s="78"/>
      <c r="P428" s="78"/>
      <c r="Q428" s="78"/>
      <c r="R428" s="78"/>
      <c r="S428" s="78"/>
      <c r="T428" s="79"/>
      <c r="AT428" s="16" t="s">
        <v>132</v>
      </c>
      <c r="AU428" s="16" t="s">
        <v>79</v>
      </c>
    </row>
    <row r="429" s="1" customFormat="1" ht="16.5" customHeight="1">
      <c r="B429" s="37"/>
      <c r="C429" s="204" t="s">
        <v>726</v>
      </c>
      <c r="D429" s="204" t="s">
        <v>125</v>
      </c>
      <c r="E429" s="205" t="s">
        <v>727</v>
      </c>
      <c r="F429" s="206" t="s">
        <v>728</v>
      </c>
      <c r="G429" s="207" t="s">
        <v>169</v>
      </c>
      <c r="H429" s="208">
        <v>1</v>
      </c>
      <c r="I429" s="209"/>
      <c r="J429" s="210">
        <f>ROUND(I429*H429,2)</f>
        <v>0</v>
      </c>
      <c r="K429" s="206" t="s">
        <v>129</v>
      </c>
      <c r="L429" s="42"/>
      <c r="M429" s="211" t="s">
        <v>1</v>
      </c>
      <c r="N429" s="212" t="s">
        <v>40</v>
      </c>
      <c r="O429" s="78"/>
      <c r="P429" s="213">
        <f>O429*H429</f>
        <v>0</v>
      </c>
      <c r="Q429" s="213">
        <v>0</v>
      </c>
      <c r="R429" s="213">
        <f>Q429*H429</f>
        <v>0</v>
      </c>
      <c r="S429" s="213">
        <v>0.082000000000000003</v>
      </c>
      <c r="T429" s="214">
        <f>S429*H429</f>
        <v>0.082000000000000003</v>
      </c>
      <c r="AR429" s="16" t="s">
        <v>142</v>
      </c>
      <c r="AT429" s="16" t="s">
        <v>125</v>
      </c>
      <c r="AU429" s="16" t="s">
        <v>79</v>
      </c>
      <c r="AY429" s="16" t="s">
        <v>122</v>
      </c>
      <c r="BE429" s="215">
        <f>IF(N429="základní",J429,0)</f>
        <v>0</v>
      </c>
      <c r="BF429" s="215">
        <f>IF(N429="snížená",J429,0)</f>
        <v>0</v>
      </c>
      <c r="BG429" s="215">
        <f>IF(N429="zákl. přenesená",J429,0)</f>
        <v>0</v>
      </c>
      <c r="BH429" s="215">
        <f>IF(N429="sníž. přenesená",J429,0)</f>
        <v>0</v>
      </c>
      <c r="BI429" s="215">
        <f>IF(N429="nulová",J429,0)</f>
        <v>0</v>
      </c>
      <c r="BJ429" s="16" t="s">
        <v>77</v>
      </c>
      <c r="BK429" s="215">
        <f>ROUND(I429*H429,2)</f>
        <v>0</v>
      </c>
      <c r="BL429" s="16" t="s">
        <v>142</v>
      </c>
      <c r="BM429" s="16" t="s">
        <v>729</v>
      </c>
    </row>
    <row r="430" s="1" customFormat="1">
      <c r="B430" s="37"/>
      <c r="C430" s="38"/>
      <c r="D430" s="216" t="s">
        <v>132</v>
      </c>
      <c r="E430" s="38"/>
      <c r="F430" s="217" t="s">
        <v>730</v>
      </c>
      <c r="G430" s="38"/>
      <c r="H430" s="38"/>
      <c r="I430" s="130"/>
      <c r="J430" s="38"/>
      <c r="K430" s="38"/>
      <c r="L430" s="42"/>
      <c r="M430" s="218"/>
      <c r="N430" s="78"/>
      <c r="O430" s="78"/>
      <c r="P430" s="78"/>
      <c r="Q430" s="78"/>
      <c r="R430" s="78"/>
      <c r="S430" s="78"/>
      <c r="T430" s="79"/>
      <c r="AT430" s="16" t="s">
        <v>132</v>
      </c>
      <c r="AU430" s="16" t="s">
        <v>79</v>
      </c>
    </row>
    <row r="431" s="10" customFormat="1" ht="22.8" customHeight="1">
      <c r="B431" s="188"/>
      <c r="C431" s="189"/>
      <c r="D431" s="190" t="s">
        <v>68</v>
      </c>
      <c r="E431" s="202" t="s">
        <v>731</v>
      </c>
      <c r="F431" s="202" t="s">
        <v>732</v>
      </c>
      <c r="G431" s="189"/>
      <c r="H431" s="189"/>
      <c r="I431" s="192"/>
      <c r="J431" s="203">
        <f>BK431</f>
        <v>0</v>
      </c>
      <c r="K431" s="189"/>
      <c r="L431" s="194"/>
      <c r="M431" s="195"/>
      <c r="N431" s="196"/>
      <c r="O431" s="196"/>
      <c r="P431" s="197">
        <f>SUM(P432:P495)</f>
        <v>0</v>
      </c>
      <c r="Q431" s="196"/>
      <c r="R431" s="197">
        <f>SUM(R432:R495)</f>
        <v>0</v>
      </c>
      <c r="S431" s="196"/>
      <c r="T431" s="198">
        <f>SUM(T432:T495)</f>
        <v>0</v>
      </c>
      <c r="AR431" s="199" t="s">
        <v>77</v>
      </c>
      <c r="AT431" s="200" t="s">
        <v>68</v>
      </c>
      <c r="AU431" s="200" t="s">
        <v>77</v>
      </c>
      <c r="AY431" s="199" t="s">
        <v>122</v>
      </c>
      <c r="BK431" s="201">
        <f>SUM(BK432:BK495)</f>
        <v>0</v>
      </c>
    </row>
    <row r="432" s="1" customFormat="1" ht="16.5" customHeight="1">
      <c r="B432" s="37"/>
      <c r="C432" s="204" t="s">
        <v>733</v>
      </c>
      <c r="D432" s="204" t="s">
        <v>125</v>
      </c>
      <c r="E432" s="205" t="s">
        <v>734</v>
      </c>
      <c r="F432" s="206" t="s">
        <v>735</v>
      </c>
      <c r="G432" s="207" t="s">
        <v>371</v>
      </c>
      <c r="H432" s="208">
        <v>384.97000000000003</v>
      </c>
      <c r="I432" s="209"/>
      <c r="J432" s="210">
        <f>ROUND(I432*H432,2)</f>
        <v>0</v>
      </c>
      <c r="K432" s="206" t="s">
        <v>129</v>
      </c>
      <c r="L432" s="42"/>
      <c r="M432" s="211" t="s">
        <v>1</v>
      </c>
      <c r="N432" s="212" t="s">
        <v>40</v>
      </c>
      <c r="O432" s="78"/>
      <c r="P432" s="213">
        <f>O432*H432</f>
        <v>0</v>
      </c>
      <c r="Q432" s="213">
        <v>0</v>
      </c>
      <c r="R432" s="213">
        <f>Q432*H432</f>
        <v>0</v>
      </c>
      <c r="S432" s="213">
        <v>0</v>
      </c>
      <c r="T432" s="214">
        <f>S432*H432</f>
        <v>0</v>
      </c>
      <c r="AR432" s="16" t="s">
        <v>142</v>
      </c>
      <c r="AT432" s="16" t="s">
        <v>125</v>
      </c>
      <c r="AU432" s="16" t="s">
        <v>79</v>
      </c>
      <c r="AY432" s="16" t="s">
        <v>122</v>
      </c>
      <c r="BE432" s="215">
        <f>IF(N432="základní",J432,0)</f>
        <v>0</v>
      </c>
      <c r="BF432" s="215">
        <f>IF(N432="snížená",J432,0)</f>
        <v>0</v>
      </c>
      <c r="BG432" s="215">
        <f>IF(N432="zákl. přenesená",J432,0)</f>
        <v>0</v>
      </c>
      <c r="BH432" s="215">
        <f>IF(N432="sníž. přenesená",J432,0)</f>
        <v>0</v>
      </c>
      <c r="BI432" s="215">
        <f>IF(N432="nulová",J432,0)</f>
        <v>0</v>
      </c>
      <c r="BJ432" s="16" t="s">
        <v>77</v>
      </c>
      <c r="BK432" s="215">
        <f>ROUND(I432*H432,2)</f>
        <v>0</v>
      </c>
      <c r="BL432" s="16" t="s">
        <v>142</v>
      </c>
      <c r="BM432" s="16" t="s">
        <v>736</v>
      </c>
    </row>
    <row r="433" s="1" customFormat="1">
      <c r="B433" s="37"/>
      <c r="C433" s="38"/>
      <c r="D433" s="216" t="s">
        <v>132</v>
      </c>
      <c r="E433" s="38"/>
      <c r="F433" s="217" t="s">
        <v>737</v>
      </c>
      <c r="G433" s="38"/>
      <c r="H433" s="38"/>
      <c r="I433" s="130"/>
      <c r="J433" s="38"/>
      <c r="K433" s="38"/>
      <c r="L433" s="42"/>
      <c r="M433" s="218"/>
      <c r="N433" s="78"/>
      <c r="O433" s="78"/>
      <c r="P433" s="78"/>
      <c r="Q433" s="78"/>
      <c r="R433" s="78"/>
      <c r="S433" s="78"/>
      <c r="T433" s="79"/>
      <c r="AT433" s="16" t="s">
        <v>132</v>
      </c>
      <c r="AU433" s="16" t="s">
        <v>79</v>
      </c>
    </row>
    <row r="434" s="12" customFormat="1">
      <c r="B434" s="232"/>
      <c r="C434" s="233"/>
      <c r="D434" s="216" t="s">
        <v>192</v>
      </c>
      <c r="E434" s="234" t="s">
        <v>1</v>
      </c>
      <c r="F434" s="235" t="s">
        <v>738</v>
      </c>
      <c r="G434" s="233"/>
      <c r="H434" s="236">
        <v>17.309999999999999</v>
      </c>
      <c r="I434" s="237"/>
      <c r="J434" s="233"/>
      <c r="K434" s="233"/>
      <c r="L434" s="238"/>
      <c r="M434" s="239"/>
      <c r="N434" s="240"/>
      <c r="O434" s="240"/>
      <c r="P434" s="240"/>
      <c r="Q434" s="240"/>
      <c r="R434" s="240"/>
      <c r="S434" s="240"/>
      <c r="T434" s="241"/>
      <c r="AT434" s="242" t="s">
        <v>192</v>
      </c>
      <c r="AU434" s="242" t="s">
        <v>79</v>
      </c>
      <c r="AV434" s="12" t="s">
        <v>79</v>
      </c>
      <c r="AW434" s="12" t="s">
        <v>31</v>
      </c>
      <c r="AX434" s="12" t="s">
        <v>69</v>
      </c>
      <c r="AY434" s="242" t="s">
        <v>122</v>
      </c>
    </row>
    <row r="435" s="12" customFormat="1">
      <c r="B435" s="232"/>
      <c r="C435" s="233"/>
      <c r="D435" s="216" t="s">
        <v>192</v>
      </c>
      <c r="E435" s="234" t="s">
        <v>1</v>
      </c>
      <c r="F435" s="235" t="s">
        <v>739</v>
      </c>
      <c r="G435" s="233"/>
      <c r="H435" s="236">
        <v>2.6299999999999999</v>
      </c>
      <c r="I435" s="237"/>
      <c r="J435" s="233"/>
      <c r="K435" s="233"/>
      <c r="L435" s="238"/>
      <c r="M435" s="239"/>
      <c r="N435" s="240"/>
      <c r="O435" s="240"/>
      <c r="P435" s="240"/>
      <c r="Q435" s="240"/>
      <c r="R435" s="240"/>
      <c r="S435" s="240"/>
      <c r="T435" s="241"/>
      <c r="AT435" s="242" t="s">
        <v>192</v>
      </c>
      <c r="AU435" s="242" t="s">
        <v>79</v>
      </c>
      <c r="AV435" s="12" t="s">
        <v>79</v>
      </c>
      <c r="AW435" s="12" t="s">
        <v>31</v>
      </c>
      <c r="AX435" s="12" t="s">
        <v>69</v>
      </c>
      <c r="AY435" s="242" t="s">
        <v>122</v>
      </c>
    </row>
    <row r="436" s="12" customFormat="1">
      <c r="B436" s="232"/>
      <c r="C436" s="233"/>
      <c r="D436" s="216" t="s">
        <v>192</v>
      </c>
      <c r="E436" s="234" t="s">
        <v>1</v>
      </c>
      <c r="F436" s="235" t="s">
        <v>740</v>
      </c>
      <c r="G436" s="233"/>
      <c r="H436" s="236">
        <v>298.60000000000002</v>
      </c>
      <c r="I436" s="237"/>
      <c r="J436" s="233"/>
      <c r="K436" s="233"/>
      <c r="L436" s="238"/>
      <c r="M436" s="239"/>
      <c r="N436" s="240"/>
      <c r="O436" s="240"/>
      <c r="P436" s="240"/>
      <c r="Q436" s="240"/>
      <c r="R436" s="240"/>
      <c r="S436" s="240"/>
      <c r="T436" s="241"/>
      <c r="AT436" s="242" t="s">
        <v>192</v>
      </c>
      <c r="AU436" s="242" t="s">
        <v>79</v>
      </c>
      <c r="AV436" s="12" t="s">
        <v>79</v>
      </c>
      <c r="AW436" s="12" t="s">
        <v>31</v>
      </c>
      <c r="AX436" s="12" t="s">
        <v>69</v>
      </c>
      <c r="AY436" s="242" t="s">
        <v>122</v>
      </c>
    </row>
    <row r="437" s="14" customFormat="1">
      <c r="B437" s="254"/>
      <c r="C437" s="255"/>
      <c r="D437" s="216" t="s">
        <v>192</v>
      </c>
      <c r="E437" s="256" t="s">
        <v>1</v>
      </c>
      <c r="F437" s="257" t="s">
        <v>294</v>
      </c>
      <c r="G437" s="255"/>
      <c r="H437" s="258">
        <v>318.54000000000002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AT437" s="264" t="s">
        <v>192</v>
      </c>
      <c r="AU437" s="264" t="s">
        <v>79</v>
      </c>
      <c r="AV437" s="14" t="s">
        <v>137</v>
      </c>
      <c r="AW437" s="14" t="s">
        <v>31</v>
      </c>
      <c r="AX437" s="14" t="s">
        <v>69</v>
      </c>
      <c r="AY437" s="264" t="s">
        <v>122</v>
      </c>
    </row>
    <row r="438" s="12" customFormat="1">
      <c r="B438" s="232"/>
      <c r="C438" s="233"/>
      <c r="D438" s="216" t="s">
        <v>192</v>
      </c>
      <c r="E438" s="234" t="s">
        <v>1</v>
      </c>
      <c r="F438" s="235" t="s">
        <v>741</v>
      </c>
      <c r="G438" s="233"/>
      <c r="H438" s="236">
        <v>66.430000000000007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AT438" s="242" t="s">
        <v>192</v>
      </c>
      <c r="AU438" s="242" t="s">
        <v>79</v>
      </c>
      <c r="AV438" s="12" t="s">
        <v>79</v>
      </c>
      <c r="AW438" s="12" t="s">
        <v>31</v>
      </c>
      <c r="AX438" s="12" t="s">
        <v>69</v>
      </c>
      <c r="AY438" s="242" t="s">
        <v>122</v>
      </c>
    </row>
    <row r="439" s="13" customFormat="1">
      <c r="B439" s="243"/>
      <c r="C439" s="244"/>
      <c r="D439" s="216" t="s">
        <v>192</v>
      </c>
      <c r="E439" s="245" t="s">
        <v>1</v>
      </c>
      <c r="F439" s="246" t="s">
        <v>202</v>
      </c>
      <c r="G439" s="244"/>
      <c r="H439" s="247">
        <v>384.97000000000003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AT439" s="253" t="s">
        <v>192</v>
      </c>
      <c r="AU439" s="253" t="s">
        <v>79</v>
      </c>
      <c r="AV439" s="13" t="s">
        <v>142</v>
      </c>
      <c r="AW439" s="13" t="s">
        <v>31</v>
      </c>
      <c r="AX439" s="13" t="s">
        <v>77</v>
      </c>
      <c r="AY439" s="253" t="s">
        <v>122</v>
      </c>
    </row>
    <row r="440" s="1" customFormat="1" ht="16.5" customHeight="1">
      <c r="B440" s="37"/>
      <c r="C440" s="204" t="s">
        <v>742</v>
      </c>
      <c r="D440" s="204" t="s">
        <v>125</v>
      </c>
      <c r="E440" s="205" t="s">
        <v>743</v>
      </c>
      <c r="F440" s="206" t="s">
        <v>744</v>
      </c>
      <c r="G440" s="207" t="s">
        <v>371</v>
      </c>
      <c r="H440" s="208">
        <v>4386.5900000000001</v>
      </c>
      <c r="I440" s="209"/>
      <c r="J440" s="210">
        <f>ROUND(I440*H440,2)</f>
        <v>0</v>
      </c>
      <c r="K440" s="206" t="s">
        <v>129</v>
      </c>
      <c r="L440" s="42"/>
      <c r="M440" s="211" t="s">
        <v>1</v>
      </c>
      <c r="N440" s="212" t="s">
        <v>40</v>
      </c>
      <c r="O440" s="78"/>
      <c r="P440" s="213">
        <f>O440*H440</f>
        <v>0</v>
      </c>
      <c r="Q440" s="213">
        <v>0</v>
      </c>
      <c r="R440" s="213">
        <f>Q440*H440</f>
        <v>0</v>
      </c>
      <c r="S440" s="213">
        <v>0</v>
      </c>
      <c r="T440" s="214">
        <f>S440*H440</f>
        <v>0</v>
      </c>
      <c r="AR440" s="16" t="s">
        <v>142</v>
      </c>
      <c r="AT440" s="16" t="s">
        <v>125</v>
      </c>
      <c r="AU440" s="16" t="s">
        <v>79</v>
      </c>
      <c r="AY440" s="16" t="s">
        <v>122</v>
      </c>
      <c r="BE440" s="215">
        <f>IF(N440="základní",J440,0)</f>
        <v>0</v>
      </c>
      <c r="BF440" s="215">
        <f>IF(N440="snížená",J440,0)</f>
        <v>0</v>
      </c>
      <c r="BG440" s="215">
        <f>IF(N440="zákl. přenesená",J440,0)</f>
        <v>0</v>
      </c>
      <c r="BH440" s="215">
        <f>IF(N440="sníž. přenesená",J440,0)</f>
        <v>0</v>
      </c>
      <c r="BI440" s="215">
        <f>IF(N440="nulová",J440,0)</f>
        <v>0</v>
      </c>
      <c r="BJ440" s="16" t="s">
        <v>77</v>
      </c>
      <c r="BK440" s="215">
        <f>ROUND(I440*H440,2)</f>
        <v>0</v>
      </c>
      <c r="BL440" s="16" t="s">
        <v>142</v>
      </c>
      <c r="BM440" s="16" t="s">
        <v>745</v>
      </c>
    </row>
    <row r="441" s="1" customFormat="1">
      <c r="B441" s="37"/>
      <c r="C441" s="38"/>
      <c r="D441" s="216" t="s">
        <v>132</v>
      </c>
      <c r="E441" s="38"/>
      <c r="F441" s="217" t="s">
        <v>746</v>
      </c>
      <c r="G441" s="38"/>
      <c r="H441" s="38"/>
      <c r="I441" s="130"/>
      <c r="J441" s="38"/>
      <c r="K441" s="38"/>
      <c r="L441" s="42"/>
      <c r="M441" s="218"/>
      <c r="N441" s="78"/>
      <c r="O441" s="78"/>
      <c r="P441" s="78"/>
      <c r="Q441" s="78"/>
      <c r="R441" s="78"/>
      <c r="S441" s="78"/>
      <c r="T441" s="79"/>
      <c r="AT441" s="16" t="s">
        <v>132</v>
      </c>
      <c r="AU441" s="16" t="s">
        <v>79</v>
      </c>
    </row>
    <row r="442" s="11" customFormat="1">
      <c r="B442" s="222"/>
      <c r="C442" s="223"/>
      <c r="D442" s="216" t="s">
        <v>192</v>
      </c>
      <c r="E442" s="224" t="s">
        <v>1</v>
      </c>
      <c r="F442" s="225" t="s">
        <v>747</v>
      </c>
      <c r="G442" s="223"/>
      <c r="H442" s="224" t="s">
        <v>1</v>
      </c>
      <c r="I442" s="226"/>
      <c r="J442" s="223"/>
      <c r="K442" s="223"/>
      <c r="L442" s="227"/>
      <c r="M442" s="228"/>
      <c r="N442" s="229"/>
      <c r="O442" s="229"/>
      <c r="P442" s="229"/>
      <c r="Q442" s="229"/>
      <c r="R442" s="229"/>
      <c r="S442" s="229"/>
      <c r="T442" s="230"/>
      <c r="AT442" s="231" t="s">
        <v>192</v>
      </c>
      <c r="AU442" s="231" t="s">
        <v>79</v>
      </c>
      <c r="AV442" s="11" t="s">
        <v>77</v>
      </c>
      <c r="AW442" s="11" t="s">
        <v>31</v>
      </c>
      <c r="AX442" s="11" t="s">
        <v>69</v>
      </c>
      <c r="AY442" s="231" t="s">
        <v>122</v>
      </c>
    </row>
    <row r="443" s="12" customFormat="1">
      <c r="B443" s="232"/>
      <c r="C443" s="233"/>
      <c r="D443" s="216" t="s">
        <v>192</v>
      </c>
      <c r="E443" s="234" t="s">
        <v>1</v>
      </c>
      <c r="F443" s="235" t="s">
        <v>739</v>
      </c>
      <c r="G443" s="233"/>
      <c r="H443" s="236">
        <v>2.6299999999999999</v>
      </c>
      <c r="I443" s="237"/>
      <c r="J443" s="233"/>
      <c r="K443" s="233"/>
      <c r="L443" s="238"/>
      <c r="M443" s="239"/>
      <c r="N443" s="240"/>
      <c r="O443" s="240"/>
      <c r="P443" s="240"/>
      <c r="Q443" s="240"/>
      <c r="R443" s="240"/>
      <c r="S443" s="240"/>
      <c r="T443" s="241"/>
      <c r="AT443" s="242" t="s">
        <v>192</v>
      </c>
      <c r="AU443" s="242" t="s">
        <v>79</v>
      </c>
      <c r="AV443" s="12" t="s">
        <v>79</v>
      </c>
      <c r="AW443" s="12" t="s">
        <v>31</v>
      </c>
      <c r="AX443" s="12" t="s">
        <v>69</v>
      </c>
      <c r="AY443" s="242" t="s">
        <v>122</v>
      </c>
    </row>
    <row r="444" s="12" customFormat="1">
      <c r="B444" s="232"/>
      <c r="C444" s="233"/>
      <c r="D444" s="216" t="s">
        <v>192</v>
      </c>
      <c r="E444" s="234" t="s">
        <v>1</v>
      </c>
      <c r="F444" s="235" t="s">
        <v>740</v>
      </c>
      <c r="G444" s="233"/>
      <c r="H444" s="236">
        <v>298.60000000000002</v>
      </c>
      <c r="I444" s="237"/>
      <c r="J444" s="233"/>
      <c r="K444" s="233"/>
      <c r="L444" s="238"/>
      <c r="M444" s="239"/>
      <c r="N444" s="240"/>
      <c r="O444" s="240"/>
      <c r="P444" s="240"/>
      <c r="Q444" s="240"/>
      <c r="R444" s="240"/>
      <c r="S444" s="240"/>
      <c r="T444" s="241"/>
      <c r="AT444" s="242" t="s">
        <v>192</v>
      </c>
      <c r="AU444" s="242" t="s">
        <v>79</v>
      </c>
      <c r="AV444" s="12" t="s">
        <v>79</v>
      </c>
      <c r="AW444" s="12" t="s">
        <v>31</v>
      </c>
      <c r="AX444" s="12" t="s">
        <v>69</v>
      </c>
      <c r="AY444" s="242" t="s">
        <v>122</v>
      </c>
    </row>
    <row r="445" s="14" customFormat="1">
      <c r="B445" s="254"/>
      <c r="C445" s="255"/>
      <c r="D445" s="216" t="s">
        <v>192</v>
      </c>
      <c r="E445" s="256" t="s">
        <v>1</v>
      </c>
      <c r="F445" s="257" t="s">
        <v>294</v>
      </c>
      <c r="G445" s="255"/>
      <c r="H445" s="258">
        <v>301.23000000000002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AT445" s="264" t="s">
        <v>192</v>
      </c>
      <c r="AU445" s="264" t="s">
        <v>79</v>
      </c>
      <c r="AV445" s="14" t="s">
        <v>137</v>
      </c>
      <c r="AW445" s="14" t="s">
        <v>31</v>
      </c>
      <c r="AX445" s="14" t="s">
        <v>69</v>
      </c>
      <c r="AY445" s="264" t="s">
        <v>122</v>
      </c>
    </row>
    <row r="446" s="12" customFormat="1">
      <c r="B446" s="232"/>
      <c r="C446" s="233"/>
      <c r="D446" s="216" t="s">
        <v>192</v>
      </c>
      <c r="E446" s="234" t="s">
        <v>1</v>
      </c>
      <c r="F446" s="235" t="s">
        <v>748</v>
      </c>
      <c r="G446" s="233"/>
      <c r="H446" s="236">
        <v>36.200000000000003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AT446" s="242" t="s">
        <v>192</v>
      </c>
      <c r="AU446" s="242" t="s">
        <v>79</v>
      </c>
      <c r="AV446" s="12" t="s">
        <v>79</v>
      </c>
      <c r="AW446" s="12" t="s">
        <v>31</v>
      </c>
      <c r="AX446" s="12" t="s">
        <v>69</v>
      </c>
      <c r="AY446" s="242" t="s">
        <v>122</v>
      </c>
    </row>
    <row r="447" s="13" customFormat="1">
      <c r="B447" s="243"/>
      <c r="C447" s="244"/>
      <c r="D447" s="216" t="s">
        <v>192</v>
      </c>
      <c r="E447" s="245" t="s">
        <v>1</v>
      </c>
      <c r="F447" s="246" t="s">
        <v>202</v>
      </c>
      <c r="G447" s="244"/>
      <c r="H447" s="247">
        <v>337.43000000000001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AT447" s="253" t="s">
        <v>192</v>
      </c>
      <c r="AU447" s="253" t="s">
        <v>79</v>
      </c>
      <c r="AV447" s="13" t="s">
        <v>142</v>
      </c>
      <c r="AW447" s="13" t="s">
        <v>31</v>
      </c>
      <c r="AX447" s="13" t="s">
        <v>69</v>
      </c>
      <c r="AY447" s="253" t="s">
        <v>122</v>
      </c>
    </row>
    <row r="448" s="12" customFormat="1">
      <c r="B448" s="232"/>
      <c r="C448" s="233"/>
      <c r="D448" s="216" t="s">
        <v>192</v>
      </c>
      <c r="E448" s="234" t="s">
        <v>1</v>
      </c>
      <c r="F448" s="235" t="s">
        <v>749</v>
      </c>
      <c r="G448" s="233"/>
      <c r="H448" s="236">
        <v>4386.5900000000001</v>
      </c>
      <c r="I448" s="237"/>
      <c r="J448" s="233"/>
      <c r="K448" s="233"/>
      <c r="L448" s="238"/>
      <c r="M448" s="239"/>
      <c r="N448" s="240"/>
      <c r="O448" s="240"/>
      <c r="P448" s="240"/>
      <c r="Q448" s="240"/>
      <c r="R448" s="240"/>
      <c r="S448" s="240"/>
      <c r="T448" s="241"/>
      <c r="AT448" s="242" t="s">
        <v>192</v>
      </c>
      <c r="AU448" s="242" t="s">
        <v>79</v>
      </c>
      <c r="AV448" s="12" t="s">
        <v>79</v>
      </c>
      <c r="AW448" s="12" t="s">
        <v>31</v>
      </c>
      <c r="AX448" s="12" t="s">
        <v>77</v>
      </c>
      <c r="AY448" s="242" t="s">
        <v>122</v>
      </c>
    </row>
    <row r="449" s="1" customFormat="1" ht="16.5" customHeight="1">
      <c r="B449" s="37"/>
      <c r="C449" s="204" t="s">
        <v>750</v>
      </c>
      <c r="D449" s="204" t="s">
        <v>125</v>
      </c>
      <c r="E449" s="205" t="s">
        <v>743</v>
      </c>
      <c r="F449" s="206" t="s">
        <v>744</v>
      </c>
      <c r="G449" s="207" t="s">
        <v>371</v>
      </c>
      <c r="H449" s="208">
        <v>47.539999999999999</v>
      </c>
      <c r="I449" s="209"/>
      <c r="J449" s="210">
        <f>ROUND(I449*H449,2)</f>
        <v>0</v>
      </c>
      <c r="K449" s="206" t="s">
        <v>129</v>
      </c>
      <c r="L449" s="42"/>
      <c r="M449" s="211" t="s">
        <v>1</v>
      </c>
      <c r="N449" s="212" t="s">
        <v>40</v>
      </c>
      <c r="O449" s="78"/>
      <c r="P449" s="213">
        <f>O449*H449</f>
        <v>0</v>
      </c>
      <c r="Q449" s="213">
        <v>0</v>
      </c>
      <c r="R449" s="213">
        <f>Q449*H449</f>
        <v>0</v>
      </c>
      <c r="S449" s="213">
        <v>0</v>
      </c>
      <c r="T449" s="214">
        <f>S449*H449</f>
        <v>0</v>
      </c>
      <c r="AR449" s="16" t="s">
        <v>142</v>
      </c>
      <c r="AT449" s="16" t="s">
        <v>125</v>
      </c>
      <c r="AU449" s="16" t="s">
        <v>79</v>
      </c>
      <c r="AY449" s="16" t="s">
        <v>122</v>
      </c>
      <c r="BE449" s="215">
        <f>IF(N449="základní",J449,0)</f>
        <v>0</v>
      </c>
      <c r="BF449" s="215">
        <f>IF(N449="snížená",J449,0)</f>
        <v>0</v>
      </c>
      <c r="BG449" s="215">
        <f>IF(N449="zákl. přenesená",J449,0)</f>
        <v>0</v>
      </c>
      <c r="BH449" s="215">
        <f>IF(N449="sníž. přenesená",J449,0)</f>
        <v>0</v>
      </c>
      <c r="BI449" s="215">
        <f>IF(N449="nulová",J449,0)</f>
        <v>0</v>
      </c>
      <c r="BJ449" s="16" t="s">
        <v>77</v>
      </c>
      <c r="BK449" s="215">
        <f>ROUND(I449*H449,2)</f>
        <v>0</v>
      </c>
      <c r="BL449" s="16" t="s">
        <v>142</v>
      </c>
      <c r="BM449" s="16" t="s">
        <v>751</v>
      </c>
    </row>
    <row r="450" s="1" customFormat="1">
      <c r="B450" s="37"/>
      <c r="C450" s="38"/>
      <c r="D450" s="216" t="s">
        <v>132</v>
      </c>
      <c r="E450" s="38"/>
      <c r="F450" s="217" t="s">
        <v>746</v>
      </c>
      <c r="G450" s="38"/>
      <c r="H450" s="38"/>
      <c r="I450" s="130"/>
      <c r="J450" s="38"/>
      <c r="K450" s="38"/>
      <c r="L450" s="42"/>
      <c r="M450" s="218"/>
      <c r="N450" s="78"/>
      <c r="O450" s="78"/>
      <c r="P450" s="78"/>
      <c r="Q450" s="78"/>
      <c r="R450" s="78"/>
      <c r="S450" s="78"/>
      <c r="T450" s="79"/>
      <c r="AT450" s="16" t="s">
        <v>132</v>
      </c>
      <c r="AU450" s="16" t="s">
        <v>79</v>
      </c>
    </row>
    <row r="451" s="11" customFormat="1">
      <c r="B451" s="222"/>
      <c r="C451" s="223"/>
      <c r="D451" s="216" t="s">
        <v>192</v>
      </c>
      <c r="E451" s="224" t="s">
        <v>1</v>
      </c>
      <c r="F451" s="225" t="s">
        <v>752</v>
      </c>
      <c r="G451" s="223"/>
      <c r="H451" s="224" t="s">
        <v>1</v>
      </c>
      <c r="I451" s="226"/>
      <c r="J451" s="223"/>
      <c r="K451" s="223"/>
      <c r="L451" s="227"/>
      <c r="M451" s="228"/>
      <c r="N451" s="229"/>
      <c r="O451" s="229"/>
      <c r="P451" s="229"/>
      <c r="Q451" s="229"/>
      <c r="R451" s="229"/>
      <c r="S451" s="229"/>
      <c r="T451" s="230"/>
      <c r="AT451" s="231" t="s">
        <v>192</v>
      </c>
      <c r="AU451" s="231" t="s">
        <v>79</v>
      </c>
      <c r="AV451" s="11" t="s">
        <v>77</v>
      </c>
      <c r="AW451" s="11" t="s">
        <v>31</v>
      </c>
      <c r="AX451" s="11" t="s">
        <v>69</v>
      </c>
      <c r="AY451" s="231" t="s">
        <v>122</v>
      </c>
    </row>
    <row r="452" s="12" customFormat="1">
      <c r="B452" s="232"/>
      <c r="C452" s="233"/>
      <c r="D452" s="216" t="s">
        <v>192</v>
      </c>
      <c r="E452" s="234" t="s">
        <v>1</v>
      </c>
      <c r="F452" s="235" t="s">
        <v>738</v>
      </c>
      <c r="G452" s="233"/>
      <c r="H452" s="236">
        <v>17.309999999999999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AT452" s="242" t="s">
        <v>192</v>
      </c>
      <c r="AU452" s="242" t="s">
        <v>79</v>
      </c>
      <c r="AV452" s="12" t="s">
        <v>79</v>
      </c>
      <c r="AW452" s="12" t="s">
        <v>31</v>
      </c>
      <c r="AX452" s="12" t="s">
        <v>69</v>
      </c>
      <c r="AY452" s="242" t="s">
        <v>122</v>
      </c>
    </row>
    <row r="453" s="12" customFormat="1">
      <c r="B453" s="232"/>
      <c r="C453" s="233"/>
      <c r="D453" s="216" t="s">
        <v>192</v>
      </c>
      <c r="E453" s="234" t="s">
        <v>1</v>
      </c>
      <c r="F453" s="235" t="s">
        <v>753</v>
      </c>
      <c r="G453" s="233"/>
      <c r="H453" s="236">
        <v>30.23</v>
      </c>
      <c r="I453" s="237"/>
      <c r="J453" s="233"/>
      <c r="K453" s="233"/>
      <c r="L453" s="238"/>
      <c r="M453" s="239"/>
      <c r="N453" s="240"/>
      <c r="O453" s="240"/>
      <c r="P453" s="240"/>
      <c r="Q453" s="240"/>
      <c r="R453" s="240"/>
      <c r="S453" s="240"/>
      <c r="T453" s="241"/>
      <c r="AT453" s="242" t="s">
        <v>192</v>
      </c>
      <c r="AU453" s="242" t="s">
        <v>79</v>
      </c>
      <c r="AV453" s="12" t="s">
        <v>79</v>
      </c>
      <c r="AW453" s="12" t="s">
        <v>31</v>
      </c>
      <c r="AX453" s="12" t="s">
        <v>69</v>
      </c>
      <c r="AY453" s="242" t="s">
        <v>122</v>
      </c>
    </row>
    <row r="454" s="13" customFormat="1">
      <c r="B454" s="243"/>
      <c r="C454" s="244"/>
      <c r="D454" s="216" t="s">
        <v>192</v>
      </c>
      <c r="E454" s="245" t="s">
        <v>1</v>
      </c>
      <c r="F454" s="246" t="s">
        <v>202</v>
      </c>
      <c r="G454" s="244"/>
      <c r="H454" s="247">
        <v>47.539999999999999</v>
      </c>
      <c r="I454" s="248"/>
      <c r="J454" s="244"/>
      <c r="K454" s="244"/>
      <c r="L454" s="249"/>
      <c r="M454" s="250"/>
      <c r="N454" s="251"/>
      <c r="O454" s="251"/>
      <c r="P454" s="251"/>
      <c r="Q454" s="251"/>
      <c r="R454" s="251"/>
      <c r="S454" s="251"/>
      <c r="T454" s="252"/>
      <c r="AT454" s="253" t="s">
        <v>192</v>
      </c>
      <c r="AU454" s="253" t="s">
        <v>79</v>
      </c>
      <c r="AV454" s="13" t="s">
        <v>142</v>
      </c>
      <c r="AW454" s="13" t="s">
        <v>31</v>
      </c>
      <c r="AX454" s="13" t="s">
        <v>69</v>
      </c>
      <c r="AY454" s="253" t="s">
        <v>122</v>
      </c>
    </row>
    <row r="455" s="12" customFormat="1">
      <c r="B455" s="232"/>
      <c r="C455" s="233"/>
      <c r="D455" s="216" t="s">
        <v>192</v>
      </c>
      <c r="E455" s="234" t="s">
        <v>1</v>
      </c>
      <c r="F455" s="235" t="s">
        <v>754</v>
      </c>
      <c r="G455" s="233"/>
      <c r="H455" s="236">
        <v>47.539999999999999</v>
      </c>
      <c r="I455" s="237"/>
      <c r="J455" s="233"/>
      <c r="K455" s="233"/>
      <c r="L455" s="238"/>
      <c r="M455" s="239"/>
      <c r="N455" s="240"/>
      <c r="O455" s="240"/>
      <c r="P455" s="240"/>
      <c r="Q455" s="240"/>
      <c r="R455" s="240"/>
      <c r="S455" s="240"/>
      <c r="T455" s="241"/>
      <c r="AT455" s="242" t="s">
        <v>192</v>
      </c>
      <c r="AU455" s="242" t="s">
        <v>79</v>
      </c>
      <c r="AV455" s="12" t="s">
        <v>79</v>
      </c>
      <c r="AW455" s="12" t="s">
        <v>31</v>
      </c>
      <c r="AX455" s="12" t="s">
        <v>77</v>
      </c>
      <c r="AY455" s="242" t="s">
        <v>122</v>
      </c>
    </row>
    <row r="456" s="1" customFormat="1" ht="16.5" customHeight="1">
      <c r="B456" s="37"/>
      <c r="C456" s="204" t="s">
        <v>755</v>
      </c>
      <c r="D456" s="204" t="s">
        <v>125</v>
      </c>
      <c r="E456" s="205" t="s">
        <v>756</v>
      </c>
      <c r="F456" s="206" t="s">
        <v>757</v>
      </c>
      <c r="G456" s="207" t="s">
        <v>371</v>
      </c>
      <c r="H456" s="208">
        <v>500.75999999999999</v>
      </c>
      <c r="I456" s="209"/>
      <c r="J456" s="210">
        <f>ROUND(I456*H456,2)</f>
        <v>0</v>
      </c>
      <c r="K456" s="206" t="s">
        <v>129</v>
      </c>
      <c r="L456" s="42"/>
      <c r="M456" s="211" t="s">
        <v>1</v>
      </c>
      <c r="N456" s="212" t="s">
        <v>40</v>
      </c>
      <c r="O456" s="78"/>
      <c r="P456" s="213">
        <f>O456*H456</f>
        <v>0</v>
      </c>
      <c r="Q456" s="213">
        <v>0</v>
      </c>
      <c r="R456" s="213">
        <f>Q456*H456</f>
        <v>0</v>
      </c>
      <c r="S456" s="213">
        <v>0</v>
      </c>
      <c r="T456" s="214">
        <f>S456*H456</f>
        <v>0</v>
      </c>
      <c r="AR456" s="16" t="s">
        <v>142</v>
      </c>
      <c r="AT456" s="16" t="s">
        <v>125</v>
      </c>
      <c r="AU456" s="16" t="s">
        <v>79</v>
      </c>
      <c r="AY456" s="16" t="s">
        <v>122</v>
      </c>
      <c r="BE456" s="215">
        <f>IF(N456="základní",J456,0)</f>
        <v>0</v>
      </c>
      <c r="BF456" s="215">
        <f>IF(N456="snížená",J456,0)</f>
        <v>0</v>
      </c>
      <c r="BG456" s="215">
        <f>IF(N456="zákl. přenesená",J456,0)</f>
        <v>0</v>
      </c>
      <c r="BH456" s="215">
        <f>IF(N456="sníž. přenesená",J456,0)</f>
        <v>0</v>
      </c>
      <c r="BI456" s="215">
        <f>IF(N456="nulová",J456,0)</f>
        <v>0</v>
      </c>
      <c r="BJ456" s="16" t="s">
        <v>77</v>
      </c>
      <c r="BK456" s="215">
        <f>ROUND(I456*H456,2)</f>
        <v>0</v>
      </c>
      <c r="BL456" s="16" t="s">
        <v>142</v>
      </c>
      <c r="BM456" s="16" t="s">
        <v>758</v>
      </c>
    </row>
    <row r="457" s="1" customFormat="1">
      <c r="B457" s="37"/>
      <c r="C457" s="38"/>
      <c r="D457" s="216" t="s">
        <v>132</v>
      </c>
      <c r="E457" s="38"/>
      <c r="F457" s="217" t="s">
        <v>759</v>
      </c>
      <c r="G457" s="38"/>
      <c r="H457" s="38"/>
      <c r="I457" s="130"/>
      <c r="J457" s="38"/>
      <c r="K457" s="38"/>
      <c r="L457" s="42"/>
      <c r="M457" s="218"/>
      <c r="N457" s="78"/>
      <c r="O457" s="78"/>
      <c r="P457" s="78"/>
      <c r="Q457" s="78"/>
      <c r="R457" s="78"/>
      <c r="S457" s="78"/>
      <c r="T457" s="79"/>
      <c r="AT457" s="16" t="s">
        <v>132</v>
      </c>
      <c r="AU457" s="16" t="s">
        <v>79</v>
      </c>
    </row>
    <row r="458" s="12" customFormat="1">
      <c r="B458" s="232"/>
      <c r="C458" s="233"/>
      <c r="D458" s="216" t="s">
        <v>192</v>
      </c>
      <c r="E458" s="234" t="s">
        <v>1</v>
      </c>
      <c r="F458" s="235" t="s">
        <v>760</v>
      </c>
      <c r="G458" s="233"/>
      <c r="H458" s="236">
        <v>207.44</v>
      </c>
      <c r="I458" s="237"/>
      <c r="J458" s="233"/>
      <c r="K458" s="233"/>
      <c r="L458" s="238"/>
      <c r="M458" s="239"/>
      <c r="N458" s="240"/>
      <c r="O458" s="240"/>
      <c r="P458" s="240"/>
      <c r="Q458" s="240"/>
      <c r="R458" s="240"/>
      <c r="S458" s="240"/>
      <c r="T458" s="241"/>
      <c r="AT458" s="242" t="s">
        <v>192</v>
      </c>
      <c r="AU458" s="242" t="s">
        <v>79</v>
      </c>
      <c r="AV458" s="12" t="s">
        <v>79</v>
      </c>
      <c r="AW458" s="12" t="s">
        <v>31</v>
      </c>
      <c r="AX458" s="12" t="s">
        <v>69</v>
      </c>
      <c r="AY458" s="242" t="s">
        <v>122</v>
      </c>
    </row>
    <row r="459" s="12" customFormat="1">
      <c r="B459" s="232"/>
      <c r="C459" s="233"/>
      <c r="D459" s="216" t="s">
        <v>192</v>
      </c>
      <c r="E459" s="234" t="s">
        <v>1</v>
      </c>
      <c r="F459" s="235" t="s">
        <v>761</v>
      </c>
      <c r="G459" s="233"/>
      <c r="H459" s="236">
        <v>21.32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AT459" s="242" t="s">
        <v>192</v>
      </c>
      <c r="AU459" s="242" t="s">
        <v>79</v>
      </c>
      <c r="AV459" s="12" t="s">
        <v>79</v>
      </c>
      <c r="AW459" s="12" t="s">
        <v>31</v>
      </c>
      <c r="AX459" s="12" t="s">
        <v>69</v>
      </c>
      <c r="AY459" s="242" t="s">
        <v>122</v>
      </c>
    </row>
    <row r="460" s="12" customFormat="1">
      <c r="B460" s="232"/>
      <c r="C460" s="233"/>
      <c r="D460" s="216" t="s">
        <v>192</v>
      </c>
      <c r="E460" s="234" t="s">
        <v>1</v>
      </c>
      <c r="F460" s="235" t="s">
        <v>762</v>
      </c>
      <c r="G460" s="233"/>
      <c r="H460" s="236">
        <v>132.53</v>
      </c>
      <c r="I460" s="237"/>
      <c r="J460" s="233"/>
      <c r="K460" s="233"/>
      <c r="L460" s="238"/>
      <c r="M460" s="239"/>
      <c r="N460" s="240"/>
      <c r="O460" s="240"/>
      <c r="P460" s="240"/>
      <c r="Q460" s="240"/>
      <c r="R460" s="240"/>
      <c r="S460" s="240"/>
      <c r="T460" s="241"/>
      <c r="AT460" s="242" t="s">
        <v>192</v>
      </c>
      <c r="AU460" s="242" t="s">
        <v>79</v>
      </c>
      <c r="AV460" s="12" t="s">
        <v>79</v>
      </c>
      <c r="AW460" s="12" t="s">
        <v>31</v>
      </c>
      <c r="AX460" s="12" t="s">
        <v>69</v>
      </c>
      <c r="AY460" s="242" t="s">
        <v>122</v>
      </c>
    </row>
    <row r="461" s="14" customFormat="1">
      <c r="B461" s="254"/>
      <c r="C461" s="255"/>
      <c r="D461" s="216" t="s">
        <v>192</v>
      </c>
      <c r="E461" s="256" t="s">
        <v>1</v>
      </c>
      <c r="F461" s="257" t="s">
        <v>294</v>
      </c>
      <c r="G461" s="255"/>
      <c r="H461" s="258">
        <v>361.29000000000002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AT461" s="264" t="s">
        <v>192</v>
      </c>
      <c r="AU461" s="264" t="s">
        <v>79</v>
      </c>
      <c r="AV461" s="14" t="s">
        <v>137</v>
      </c>
      <c r="AW461" s="14" t="s">
        <v>31</v>
      </c>
      <c r="AX461" s="14" t="s">
        <v>69</v>
      </c>
      <c r="AY461" s="264" t="s">
        <v>122</v>
      </c>
    </row>
    <row r="462" s="12" customFormat="1">
      <c r="B462" s="232"/>
      <c r="C462" s="233"/>
      <c r="D462" s="216" t="s">
        <v>192</v>
      </c>
      <c r="E462" s="234" t="s">
        <v>1</v>
      </c>
      <c r="F462" s="235" t="s">
        <v>763</v>
      </c>
      <c r="G462" s="233"/>
      <c r="H462" s="236">
        <v>132.53</v>
      </c>
      <c r="I462" s="237"/>
      <c r="J462" s="233"/>
      <c r="K462" s="233"/>
      <c r="L462" s="238"/>
      <c r="M462" s="239"/>
      <c r="N462" s="240"/>
      <c r="O462" s="240"/>
      <c r="P462" s="240"/>
      <c r="Q462" s="240"/>
      <c r="R462" s="240"/>
      <c r="S462" s="240"/>
      <c r="T462" s="241"/>
      <c r="AT462" s="242" t="s">
        <v>192</v>
      </c>
      <c r="AU462" s="242" t="s">
        <v>79</v>
      </c>
      <c r="AV462" s="12" t="s">
        <v>79</v>
      </c>
      <c r="AW462" s="12" t="s">
        <v>31</v>
      </c>
      <c r="AX462" s="12" t="s">
        <v>69</v>
      </c>
      <c r="AY462" s="242" t="s">
        <v>122</v>
      </c>
    </row>
    <row r="463" s="12" customFormat="1">
      <c r="B463" s="232"/>
      <c r="C463" s="233"/>
      <c r="D463" s="216" t="s">
        <v>192</v>
      </c>
      <c r="E463" s="234" t="s">
        <v>1</v>
      </c>
      <c r="F463" s="235" t="s">
        <v>764</v>
      </c>
      <c r="G463" s="233"/>
      <c r="H463" s="236">
        <v>6.9400000000000004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AT463" s="242" t="s">
        <v>192</v>
      </c>
      <c r="AU463" s="242" t="s">
        <v>79</v>
      </c>
      <c r="AV463" s="12" t="s">
        <v>79</v>
      </c>
      <c r="AW463" s="12" t="s">
        <v>31</v>
      </c>
      <c r="AX463" s="12" t="s">
        <v>69</v>
      </c>
      <c r="AY463" s="242" t="s">
        <v>122</v>
      </c>
    </row>
    <row r="464" s="14" customFormat="1">
      <c r="B464" s="254"/>
      <c r="C464" s="255"/>
      <c r="D464" s="216" t="s">
        <v>192</v>
      </c>
      <c r="E464" s="256" t="s">
        <v>1</v>
      </c>
      <c r="F464" s="257" t="s">
        <v>294</v>
      </c>
      <c r="G464" s="255"/>
      <c r="H464" s="258">
        <v>139.47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AT464" s="264" t="s">
        <v>192</v>
      </c>
      <c r="AU464" s="264" t="s">
        <v>79</v>
      </c>
      <c r="AV464" s="14" t="s">
        <v>137</v>
      </c>
      <c r="AW464" s="14" t="s">
        <v>31</v>
      </c>
      <c r="AX464" s="14" t="s">
        <v>69</v>
      </c>
      <c r="AY464" s="264" t="s">
        <v>122</v>
      </c>
    </row>
    <row r="465" s="13" customFormat="1">
      <c r="B465" s="243"/>
      <c r="C465" s="244"/>
      <c r="D465" s="216" t="s">
        <v>192</v>
      </c>
      <c r="E465" s="245" t="s">
        <v>1</v>
      </c>
      <c r="F465" s="246" t="s">
        <v>202</v>
      </c>
      <c r="G465" s="244"/>
      <c r="H465" s="247">
        <v>500.75999999999999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AT465" s="253" t="s">
        <v>192</v>
      </c>
      <c r="AU465" s="253" t="s">
        <v>79</v>
      </c>
      <c r="AV465" s="13" t="s">
        <v>142</v>
      </c>
      <c r="AW465" s="13" t="s">
        <v>31</v>
      </c>
      <c r="AX465" s="13" t="s">
        <v>77</v>
      </c>
      <c r="AY465" s="253" t="s">
        <v>122</v>
      </c>
    </row>
    <row r="466" s="1" customFormat="1" ht="16.5" customHeight="1">
      <c r="B466" s="37"/>
      <c r="C466" s="204" t="s">
        <v>765</v>
      </c>
      <c r="D466" s="204" t="s">
        <v>125</v>
      </c>
      <c r="E466" s="205" t="s">
        <v>766</v>
      </c>
      <c r="F466" s="206" t="s">
        <v>767</v>
      </c>
      <c r="G466" s="207" t="s">
        <v>371</v>
      </c>
      <c r="H466" s="208">
        <v>1813.1099999999999</v>
      </c>
      <c r="I466" s="209"/>
      <c r="J466" s="210">
        <f>ROUND(I466*H466,2)</f>
        <v>0</v>
      </c>
      <c r="K466" s="206" t="s">
        <v>129</v>
      </c>
      <c r="L466" s="42"/>
      <c r="M466" s="211" t="s">
        <v>1</v>
      </c>
      <c r="N466" s="212" t="s">
        <v>40</v>
      </c>
      <c r="O466" s="78"/>
      <c r="P466" s="213">
        <f>O466*H466</f>
        <v>0</v>
      </c>
      <c r="Q466" s="213">
        <v>0</v>
      </c>
      <c r="R466" s="213">
        <f>Q466*H466</f>
        <v>0</v>
      </c>
      <c r="S466" s="213">
        <v>0</v>
      </c>
      <c r="T466" s="214">
        <f>S466*H466</f>
        <v>0</v>
      </c>
      <c r="AR466" s="16" t="s">
        <v>142</v>
      </c>
      <c r="AT466" s="16" t="s">
        <v>125</v>
      </c>
      <c r="AU466" s="16" t="s">
        <v>79</v>
      </c>
      <c r="AY466" s="16" t="s">
        <v>122</v>
      </c>
      <c r="BE466" s="215">
        <f>IF(N466="základní",J466,0)</f>
        <v>0</v>
      </c>
      <c r="BF466" s="215">
        <f>IF(N466="snížená",J466,0)</f>
        <v>0</v>
      </c>
      <c r="BG466" s="215">
        <f>IF(N466="zákl. přenesená",J466,0)</f>
        <v>0</v>
      </c>
      <c r="BH466" s="215">
        <f>IF(N466="sníž. přenesená",J466,0)</f>
        <v>0</v>
      </c>
      <c r="BI466" s="215">
        <f>IF(N466="nulová",J466,0)</f>
        <v>0</v>
      </c>
      <c r="BJ466" s="16" t="s">
        <v>77</v>
      </c>
      <c r="BK466" s="215">
        <f>ROUND(I466*H466,2)</f>
        <v>0</v>
      </c>
      <c r="BL466" s="16" t="s">
        <v>142</v>
      </c>
      <c r="BM466" s="16" t="s">
        <v>768</v>
      </c>
    </row>
    <row r="467" s="1" customFormat="1">
      <c r="B467" s="37"/>
      <c r="C467" s="38"/>
      <c r="D467" s="216" t="s">
        <v>132</v>
      </c>
      <c r="E467" s="38"/>
      <c r="F467" s="217" t="s">
        <v>769</v>
      </c>
      <c r="G467" s="38"/>
      <c r="H467" s="38"/>
      <c r="I467" s="130"/>
      <c r="J467" s="38"/>
      <c r="K467" s="38"/>
      <c r="L467" s="42"/>
      <c r="M467" s="218"/>
      <c r="N467" s="78"/>
      <c r="O467" s="78"/>
      <c r="P467" s="78"/>
      <c r="Q467" s="78"/>
      <c r="R467" s="78"/>
      <c r="S467" s="78"/>
      <c r="T467" s="79"/>
      <c r="AT467" s="16" t="s">
        <v>132</v>
      </c>
      <c r="AU467" s="16" t="s">
        <v>79</v>
      </c>
    </row>
    <row r="468" s="11" customFormat="1">
      <c r="B468" s="222"/>
      <c r="C468" s="223"/>
      <c r="D468" s="216" t="s">
        <v>192</v>
      </c>
      <c r="E468" s="224" t="s">
        <v>1</v>
      </c>
      <c r="F468" s="225" t="s">
        <v>747</v>
      </c>
      <c r="G468" s="223"/>
      <c r="H468" s="224" t="s">
        <v>1</v>
      </c>
      <c r="I468" s="226"/>
      <c r="J468" s="223"/>
      <c r="K468" s="223"/>
      <c r="L468" s="227"/>
      <c r="M468" s="228"/>
      <c r="N468" s="229"/>
      <c r="O468" s="229"/>
      <c r="P468" s="229"/>
      <c r="Q468" s="229"/>
      <c r="R468" s="229"/>
      <c r="S468" s="229"/>
      <c r="T468" s="230"/>
      <c r="AT468" s="231" t="s">
        <v>192</v>
      </c>
      <c r="AU468" s="231" t="s">
        <v>79</v>
      </c>
      <c r="AV468" s="11" t="s">
        <v>77</v>
      </c>
      <c r="AW468" s="11" t="s">
        <v>31</v>
      </c>
      <c r="AX468" s="11" t="s">
        <v>69</v>
      </c>
      <c r="AY468" s="231" t="s">
        <v>122</v>
      </c>
    </row>
    <row r="469" s="12" customFormat="1">
      <c r="B469" s="232"/>
      <c r="C469" s="233"/>
      <c r="D469" s="216" t="s">
        <v>192</v>
      </c>
      <c r="E469" s="234" t="s">
        <v>1</v>
      </c>
      <c r="F469" s="235" t="s">
        <v>770</v>
      </c>
      <c r="G469" s="233"/>
      <c r="H469" s="236">
        <v>132.53</v>
      </c>
      <c r="I469" s="237"/>
      <c r="J469" s="233"/>
      <c r="K469" s="233"/>
      <c r="L469" s="238"/>
      <c r="M469" s="239"/>
      <c r="N469" s="240"/>
      <c r="O469" s="240"/>
      <c r="P469" s="240"/>
      <c r="Q469" s="240"/>
      <c r="R469" s="240"/>
      <c r="S469" s="240"/>
      <c r="T469" s="241"/>
      <c r="AT469" s="242" t="s">
        <v>192</v>
      </c>
      <c r="AU469" s="242" t="s">
        <v>79</v>
      </c>
      <c r="AV469" s="12" t="s">
        <v>79</v>
      </c>
      <c r="AW469" s="12" t="s">
        <v>31</v>
      </c>
      <c r="AX469" s="12" t="s">
        <v>69</v>
      </c>
      <c r="AY469" s="242" t="s">
        <v>122</v>
      </c>
    </row>
    <row r="470" s="12" customFormat="1">
      <c r="B470" s="232"/>
      <c r="C470" s="233"/>
      <c r="D470" s="216" t="s">
        <v>192</v>
      </c>
      <c r="E470" s="234" t="s">
        <v>1</v>
      </c>
      <c r="F470" s="235" t="s">
        <v>771</v>
      </c>
      <c r="G470" s="233"/>
      <c r="H470" s="236">
        <v>6.9400000000000004</v>
      </c>
      <c r="I470" s="237"/>
      <c r="J470" s="233"/>
      <c r="K470" s="233"/>
      <c r="L470" s="238"/>
      <c r="M470" s="239"/>
      <c r="N470" s="240"/>
      <c r="O470" s="240"/>
      <c r="P470" s="240"/>
      <c r="Q470" s="240"/>
      <c r="R470" s="240"/>
      <c r="S470" s="240"/>
      <c r="T470" s="241"/>
      <c r="AT470" s="242" t="s">
        <v>192</v>
      </c>
      <c r="AU470" s="242" t="s">
        <v>79</v>
      </c>
      <c r="AV470" s="12" t="s">
        <v>79</v>
      </c>
      <c r="AW470" s="12" t="s">
        <v>31</v>
      </c>
      <c r="AX470" s="12" t="s">
        <v>69</v>
      </c>
      <c r="AY470" s="242" t="s">
        <v>122</v>
      </c>
    </row>
    <row r="471" s="13" customFormat="1">
      <c r="B471" s="243"/>
      <c r="C471" s="244"/>
      <c r="D471" s="216" t="s">
        <v>192</v>
      </c>
      <c r="E471" s="245" t="s">
        <v>1</v>
      </c>
      <c r="F471" s="246" t="s">
        <v>202</v>
      </c>
      <c r="G471" s="244"/>
      <c r="H471" s="247">
        <v>139.47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AT471" s="253" t="s">
        <v>192</v>
      </c>
      <c r="AU471" s="253" t="s">
        <v>79</v>
      </c>
      <c r="AV471" s="13" t="s">
        <v>142</v>
      </c>
      <c r="AW471" s="13" t="s">
        <v>31</v>
      </c>
      <c r="AX471" s="13" t="s">
        <v>69</v>
      </c>
      <c r="AY471" s="253" t="s">
        <v>122</v>
      </c>
    </row>
    <row r="472" s="12" customFormat="1">
      <c r="B472" s="232"/>
      <c r="C472" s="233"/>
      <c r="D472" s="216" t="s">
        <v>192</v>
      </c>
      <c r="E472" s="234" t="s">
        <v>1</v>
      </c>
      <c r="F472" s="235" t="s">
        <v>772</v>
      </c>
      <c r="G472" s="233"/>
      <c r="H472" s="236">
        <v>1813.1099999999999</v>
      </c>
      <c r="I472" s="237"/>
      <c r="J472" s="233"/>
      <c r="K472" s="233"/>
      <c r="L472" s="238"/>
      <c r="M472" s="239"/>
      <c r="N472" s="240"/>
      <c r="O472" s="240"/>
      <c r="P472" s="240"/>
      <c r="Q472" s="240"/>
      <c r="R472" s="240"/>
      <c r="S472" s="240"/>
      <c r="T472" s="241"/>
      <c r="AT472" s="242" t="s">
        <v>192</v>
      </c>
      <c r="AU472" s="242" t="s">
        <v>79</v>
      </c>
      <c r="AV472" s="12" t="s">
        <v>79</v>
      </c>
      <c r="AW472" s="12" t="s">
        <v>31</v>
      </c>
      <c r="AX472" s="12" t="s">
        <v>77</v>
      </c>
      <c r="AY472" s="242" t="s">
        <v>122</v>
      </c>
    </row>
    <row r="473" s="1" customFormat="1" ht="16.5" customHeight="1">
      <c r="B473" s="37"/>
      <c r="C473" s="204" t="s">
        <v>773</v>
      </c>
      <c r="D473" s="204" t="s">
        <v>125</v>
      </c>
      <c r="E473" s="205" t="s">
        <v>766</v>
      </c>
      <c r="F473" s="206" t="s">
        <v>767</v>
      </c>
      <c r="G473" s="207" t="s">
        <v>371</v>
      </c>
      <c r="H473" s="208">
        <v>361.29000000000002</v>
      </c>
      <c r="I473" s="209"/>
      <c r="J473" s="210">
        <f>ROUND(I473*H473,2)</f>
        <v>0</v>
      </c>
      <c r="K473" s="206" t="s">
        <v>129</v>
      </c>
      <c r="L473" s="42"/>
      <c r="M473" s="211" t="s">
        <v>1</v>
      </c>
      <c r="N473" s="212" t="s">
        <v>40</v>
      </c>
      <c r="O473" s="78"/>
      <c r="P473" s="213">
        <f>O473*H473</f>
        <v>0</v>
      </c>
      <c r="Q473" s="213">
        <v>0</v>
      </c>
      <c r="R473" s="213">
        <f>Q473*H473</f>
        <v>0</v>
      </c>
      <c r="S473" s="213">
        <v>0</v>
      </c>
      <c r="T473" s="214">
        <f>S473*H473</f>
        <v>0</v>
      </c>
      <c r="AR473" s="16" t="s">
        <v>142</v>
      </c>
      <c r="AT473" s="16" t="s">
        <v>125</v>
      </c>
      <c r="AU473" s="16" t="s">
        <v>79</v>
      </c>
      <c r="AY473" s="16" t="s">
        <v>122</v>
      </c>
      <c r="BE473" s="215">
        <f>IF(N473="základní",J473,0)</f>
        <v>0</v>
      </c>
      <c r="BF473" s="215">
        <f>IF(N473="snížená",J473,0)</f>
        <v>0</v>
      </c>
      <c r="BG473" s="215">
        <f>IF(N473="zákl. přenesená",J473,0)</f>
        <v>0</v>
      </c>
      <c r="BH473" s="215">
        <f>IF(N473="sníž. přenesená",J473,0)</f>
        <v>0</v>
      </c>
      <c r="BI473" s="215">
        <f>IF(N473="nulová",J473,0)</f>
        <v>0</v>
      </c>
      <c r="BJ473" s="16" t="s">
        <v>77</v>
      </c>
      <c r="BK473" s="215">
        <f>ROUND(I473*H473,2)</f>
        <v>0</v>
      </c>
      <c r="BL473" s="16" t="s">
        <v>142</v>
      </c>
      <c r="BM473" s="16" t="s">
        <v>774</v>
      </c>
    </row>
    <row r="474" s="1" customFormat="1">
      <c r="B474" s="37"/>
      <c r="C474" s="38"/>
      <c r="D474" s="216" t="s">
        <v>132</v>
      </c>
      <c r="E474" s="38"/>
      <c r="F474" s="217" t="s">
        <v>769</v>
      </c>
      <c r="G474" s="38"/>
      <c r="H474" s="38"/>
      <c r="I474" s="130"/>
      <c r="J474" s="38"/>
      <c r="K474" s="38"/>
      <c r="L474" s="42"/>
      <c r="M474" s="218"/>
      <c r="N474" s="78"/>
      <c r="O474" s="78"/>
      <c r="P474" s="78"/>
      <c r="Q474" s="78"/>
      <c r="R474" s="78"/>
      <c r="S474" s="78"/>
      <c r="T474" s="79"/>
      <c r="AT474" s="16" t="s">
        <v>132</v>
      </c>
      <c r="AU474" s="16" t="s">
        <v>79</v>
      </c>
    </row>
    <row r="475" s="11" customFormat="1">
      <c r="B475" s="222"/>
      <c r="C475" s="223"/>
      <c r="D475" s="216" t="s">
        <v>192</v>
      </c>
      <c r="E475" s="224" t="s">
        <v>1</v>
      </c>
      <c r="F475" s="225" t="s">
        <v>752</v>
      </c>
      <c r="G475" s="223"/>
      <c r="H475" s="224" t="s">
        <v>1</v>
      </c>
      <c r="I475" s="226"/>
      <c r="J475" s="223"/>
      <c r="K475" s="223"/>
      <c r="L475" s="227"/>
      <c r="M475" s="228"/>
      <c r="N475" s="229"/>
      <c r="O475" s="229"/>
      <c r="P475" s="229"/>
      <c r="Q475" s="229"/>
      <c r="R475" s="229"/>
      <c r="S475" s="229"/>
      <c r="T475" s="230"/>
      <c r="AT475" s="231" t="s">
        <v>192</v>
      </c>
      <c r="AU475" s="231" t="s">
        <v>79</v>
      </c>
      <c r="AV475" s="11" t="s">
        <v>77</v>
      </c>
      <c r="AW475" s="11" t="s">
        <v>31</v>
      </c>
      <c r="AX475" s="11" t="s">
        <v>69</v>
      </c>
      <c r="AY475" s="231" t="s">
        <v>122</v>
      </c>
    </row>
    <row r="476" s="12" customFormat="1">
      <c r="B476" s="232"/>
      <c r="C476" s="233"/>
      <c r="D476" s="216" t="s">
        <v>192</v>
      </c>
      <c r="E476" s="234" t="s">
        <v>1</v>
      </c>
      <c r="F476" s="235" t="s">
        <v>760</v>
      </c>
      <c r="G476" s="233"/>
      <c r="H476" s="236">
        <v>207.44</v>
      </c>
      <c r="I476" s="237"/>
      <c r="J476" s="233"/>
      <c r="K476" s="233"/>
      <c r="L476" s="238"/>
      <c r="M476" s="239"/>
      <c r="N476" s="240"/>
      <c r="O476" s="240"/>
      <c r="P476" s="240"/>
      <c r="Q476" s="240"/>
      <c r="R476" s="240"/>
      <c r="S476" s="240"/>
      <c r="T476" s="241"/>
      <c r="AT476" s="242" t="s">
        <v>192</v>
      </c>
      <c r="AU476" s="242" t="s">
        <v>79</v>
      </c>
      <c r="AV476" s="12" t="s">
        <v>79</v>
      </c>
      <c r="AW476" s="12" t="s">
        <v>31</v>
      </c>
      <c r="AX476" s="12" t="s">
        <v>69</v>
      </c>
      <c r="AY476" s="242" t="s">
        <v>122</v>
      </c>
    </row>
    <row r="477" s="12" customFormat="1">
      <c r="B477" s="232"/>
      <c r="C477" s="233"/>
      <c r="D477" s="216" t="s">
        <v>192</v>
      </c>
      <c r="E477" s="234" t="s">
        <v>1</v>
      </c>
      <c r="F477" s="235" t="s">
        <v>761</v>
      </c>
      <c r="G477" s="233"/>
      <c r="H477" s="236">
        <v>21.32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AT477" s="242" t="s">
        <v>192</v>
      </c>
      <c r="AU477" s="242" t="s">
        <v>79</v>
      </c>
      <c r="AV477" s="12" t="s">
        <v>79</v>
      </c>
      <c r="AW477" s="12" t="s">
        <v>31</v>
      </c>
      <c r="AX477" s="12" t="s">
        <v>69</v>
      </c>
      <c r="AY477" s="242" t="s">
        <v>122</v>
      </c>
    </row>
    <row r="478" s="12" customFormat="1">
      <c r="B478" s="232"/>
      <c r="C478" s="233"/>
      <c r="D478" s="216" t="s">
        <v>192</v>
      </c>
      <c r="E478" s="234" t="s">
        <v>1</v>
      </c>
      <c r="F478" s="235" t="s">
        <v>762</v>
      </c>
      <c r="G478" s="233"/>
      <c r="H478" s="236">
        <v>132.53</v>
      </c>
      <c r="I478" s="237"/>
      <c r="J478" s="233"/>
      <c r="K478" s="233"/>
      <c r="L478" s="238"/>
      <c r="M478" s="239"/>
      <c r="N478" s="240"/>
      <c r="O478" s="240"/>
      <c r="P478" s="240"/>
      <c r="Q478" s="240"/>
      <c r="R478" s="240"/>
      <c r="S478" s="240"/>
      <c r="T478" s="241"/>
      <c r="AT478" s="242" t="s">
        <v>192</v>
      </c>
      <c r="AU478" s="242" t="s">
        <v>79</v>
      </c>
      <c r="AV478" s="12" t="s">
        <v>79</v>
      </c>
      <c r="AW478" s="12" t="s">
        <v>31</v>
      </c>
      <c r="AX478" s="12" t="s">
        <v>69</v>
      </c>
      <c r="AY478" s="242" t="s">
        <v>122</v>
      </c>
    </row>
    <row r="479" s="13" customFormat="1">
      <c r="B479" s="243"/>
      <c r="C479" s="244"/>
      <c r="D479" s="216" t="s">
        <v>192</v>
      </c>
      <c r="E479" s="245" t="s">
        <v>1</v>
      </c>
      <c r="F479" s="246" t="s">
        <v>202</v>
      </c>
      <c r="G479" s="244"/>
      <c r="H479" s="247">
        <v>361.29000000000002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AT479" s="253" t="s">
        <v>192</v>
      </c>
      <c r="AU479" s="253" t="s">
        <v>79</v>
      </c>
      <c r="AV479" s="13" t="s">
        <v>142</v>
      </c>
      <c r="AW479" s="13" t="s">
        <v>31</v>
      </c>
      <c r="AX479" s="13" t="s">
        <v>77</v>
      </c>
      <c r="AY479" s="253" t="s">
        <v>122</v>
      </c>
    </row>
    <row r="480" s="1" customFormat="1" ht="16.5" customHeight="1">
      <c r="B480" s="37"/>
      <c r="C480" s="204" t="s">
        <v>775</v>
      </c>
      <c r="D480" s="204" t="s">
        <v>125</v>
      </c>
      <c r="E480" s="205" t="s">
        <v>776</v>
      </c>
      <c r="F480" s="206" t="s">
        <v>777</v>
      </c>
      <c r="G480" s="207" t="s">
        <v>371</v>
      </c>
      <c r="H480" s="208">
        <v>384.97000000000003</v>
      </c>
      <c r="I480" s="209"/>
      <c r="J480" s="210">
        <f>ROUND(I480*H480,2)</f>
        <v>0</v>
      </c>
      <c r="K480" s="206" t="s">
        <v>129</v>
      </c>
      <c r="L480" s="42"/>
      <c r="M480" s="211" t="s">
        <v>1</v>
      </c>
      <c r="N480" s="212" t="s">
        <v>40</v>
      </c>
      <c r="O480" s="78"/>
      <c r="P480" s="213">
        <f>O480*H480</f>
        <v>0</v>
      </c>
      <c r="Q480" s="213">
        <v>0</v>
      </c>
      <c r="R480" s="213">
        <f>Q480*H480</f>
        <v>0</v>
      </c>
      <c r="S480" s="213">
        <v>0</v>
      </c>
      <c r="T480" s="214">
        <f>S480*H480</f>
        <v>0</v>
      </c>
      <c r="AR480" s="16" t="s">
        <v>142</v>
      </c>
      <c r="AT480" s="16" t="s">
        <v>125</v>
      </c>
      <c r="AU480" s="16" t="s">
        <v>79</v>
      </c>
      <c r="AY480" s="16" t="s">
        <v>122</v>
      </c>
      <c r="BE480" s="215">
        <f>IF(N480="základní",J480,0)</f>
        <v>0</v>
      </c>
      <c r="BF480" s="215">
        <f>IF(N480="snížená",J480,0)</f>
        <v>0</v>
      </c>
      <c r="BG480" s="215">
        <f>IF(N480="zákl. přenesená",J480,0)</f>
        <v>0</v>
      </c>
      <c r="BH480" s="215">
        <f>IF(N480="sníž. přenesená",J480,0)</f>
        <v>0</v>
      </c>
      <c r="BI480" s="215">
        <f>IF(N480="nulová",J480,0)</f>
        <v>0</v>
      </c>
      <c r="BJ480" s="16" t="s">
        <v>77</v>
      </c>
      <c r="BK480" s="215">
        <f>ROUND(I480*H480,2)</f>
        <v>0</v>
      </c>
      <c r="BL480" s="16" t="s">
        <v>142</v>
      </c>
      <c r="BM480" s="16" t="s">
        <v>778</v>
      </c>
    </row>
    <row r="481" s="1" customFormat="1">
      <c r="B481" s="37"/>
      <c r="C481" s="38"/>
      <c r="D481" s="216" t="s">
        <v>132</v>
      </c>
      <c r="E481" s="38"/>
      <c r="F481" s="217" t="s">
        <v>779</v>
      </c>
      <c r="G481" s="38"/>
      <c r="H481" s="38"/>
      <c r="I481" s="130"/>
      <c r="J481" s="38"/>
      <c r="K481" s="38"/>
      <c r="L481" s="42"/>
      <c r="M481" s="218"/>
      <c r="N481" s="78"/>
      <c r="O481" s="78"/>
      <c r="P481" s="78"/>
      <c r="Q481" s="78"/>
      <c r="R481" s="78"/>
      <c r="S481" s="78"/>
      <c r="T481" s="79"/>
      <c r="AT481" s="16" t="s">
        <v>132</v>
      </c>
      <c r="AU481" s="16" t="s">
        <v>79</v>
      </c>
    </row>
    <row r="482" s="1" customFormat="1" ht="16.5" customHeight="1">
      <c r="B482" s="37"/>
      <c r="C482" s="204" t="s">
        <v>780</v>
      </c>
      <c r="D482" s="204" t="s">
        <v>125</v>
      </c>
      <c r="E482" s="205" t="s">
        <v>781</v>
      </c>
      <c r="F482" s="206" t="s">
        <v>782</v>
      </c>
      <c r="G482" s="207" t="s">
        <v>371</v>
      </c>
      <c r="H482" s="208">
        <v>500.75999999999999</v>
      </c>
      <c r="I482" s="209"/>
      <c r="J482" s="210">
        <f>ROUND(I482*H482,2)</f>
        <v>0</v>
      </c>
      <c r="K482" s="206" t="s">
        <v>129</v>
      </c>
      <c r="L482" s="42"/>
      <c r="M482" s="211" t="s">
        <v>1</v>
      </c>
      <c r="N482" s="212" t="s">
        <v>40</v>
      </c>
      <c r="O482" s="78"/>
      <c r="P482" s="213">
        <f>O482*H482</f>
        <v>0</v>
      </c>
      <c r="Q482" s="213">
        <v>0</v>
      </c>
      <c r="R482" s="213">
        <f>Q482*H482</f>
        <v>0</v>
      </c>
      <c r="S482" s="213">
        <v>0</v>
      </c>
      <c r="T482" s="214">
        <f>S482*H482</f>
        <v>0</v>
      </c>
      <c r="AR482" s="16" t="s">
        <v>142</v>
      </c>
      <c r="AT482" s="16" t="s">
        <v>125</v>
      </c>
      <c r="AU482" s="16" t="s">
        <v>79</v>
      </c>
      <c r="AY482" s="16" t="s">
        <v>122</v>
      </c>
      <c r="BE482" s="215">
        <f>IF(N482="základní",J482,0)</f>
        <v>0</v>
      </c>
      <c r="BF482" s="215">
        <f>IF(N482="snížená",J482,0)</f>
        <v>0</v>
      </c>
      <c r="BG482" s="215">
        <f>IF(N482="zákl. přenesená",J482,0)</f>
        <v>0</v>
      </c>
      <c r="BH482" s="215">
        <f>IF(N482="sníž. přenesená",J482,0)</f>
        <v>0</v>
      </c>
      <c r="BI482" s="215">
        <f>IF(N482="nulová",J482,0)</f>
        <v>0</v>
      </c>
      <c r="BJ482" s="16" t="s">
        <v>77</v>
      </c>
      <c r="BK482" s="215">
        <f>ROUND(I482*H482,2)</f>
        <v>0</v>
      </c>
      <c r="BL482" s="16" t="s">
        <v>142</v>
      </c>
      <c r="BM482" s="16" t="s">
        <v>783</v>
      </c>
    </row>
    <row r="483" s="1" customFormat="1">
      <c r="B483" s="37"/>
      <c r="C483" s="38"/>
      <c r="D483" s="216" t="s">
        <v>132</v>
      </c>
      <c r="E483" s="38"/>
      <c r="F483" s="217" t="s">
        <v>784</v>
      </c>
      <c r="G483" s="38"/>
      <c r="H483" s="38"/>
      <c r="I483" s="130"/>
      <c r="J483" s="38"/>
      <c r="K483" s="38"/>
      <c r="L483" s="42"/>
      <c r="M483" s="218"/>
      <c r="N483" s="78"/>
      <c r="O483" s="78"/>
      <c r="P483" s="78"/>
      <c r="Q483" s="78"/>
      <c r="R483" s="78"/>
      <c r="S483" s="78"/>
      <c r="T483" s="79"/>
      <c r="AT483" s="16" t="s">
        <v>132</v>
      </c>
      <c r="AU483" s="16" t="s">
        <v>79</v>
      </c>
    </row>
    <row r="484" s="1" customFormat="1" ht="16.5" customHeight="1">
      <c r="B484" s="37"/>
      <c r="C484" s="204" t="s">
        <v>785</v>
      </c>
      <c r="D484" s="204" t="s">
        <v>125</v>
      </c>
      <c r="E484" s="205" t="s">
        <v>786</v>
      </c>
      <c r="F484" s="206" t="s">
        <v>787</v>
      </c>
      <c r="G484" s="207" t="s">
        <v>371</v>
      </c>
      <c r="H484" s="208">
        <v>142.09999999999999</v>
      </c>
      <c r="I484" s="209"/>
      <c r="J484" s="210">
        <f>ROUND(I484*H484,2)</f>
        <v>0</v>
      </c>
      <c r="K484" s="206" t="s">
        <v>129</v>
      </c>
      <c r="L484" s="42"/>
      <c r="M484" s="211" t="s">
        <v>1</v>
      </c>
      <c r="N484" s="212" t="s">
        <v>40</v>
      </c>
      <c r="O484" s="78"/>
      <c r="P484" s="213">
        <f>O484*H484</f>
        <v>0</v>
      </c>
      <c r="Q484" s="213">
        <v>0</v>
      </c>
      <c r="R484" s="213">
        <f>Q484*H484</f>
        <v>0</v>
      </c>
      <c r="S484" s="213">
        <v>0</v>
      </c>
      <c r="T484" s="214">
        <f>S484*H484</f>
        <v>0</v>
      </c>
      <c r="AR484" s="16" t="s">
        <v>142</v>
      </c>
      <c r="AT484" s="16" t="s">
        <v>125</v>
      </c>
      <c r="AU484" s="16" t="s">
        <v>79</v>
      </c>
      <c r="AY484" s="16" t="s">
        <v>122</v>
      </c>
      <c r="BE484" s="215">
        <f>IF(N484="základní",J484,0)</f>
        <v>0</v>
      </c>
      <c r="BF484" s="215">
        <f>IF(N484="snížená",J484,0)</f>
        <v>0</v>
      </c>
      <c r="BG484" s="215">
        <f>IF(N484="zákl. přenesená",J484,0)</f>
        <v>0</v>
      </c>
      <c r="BH484" s="215">
        <f>IF(N484="sníž. přenesená",J484,0)</f>
        <v>0</v>
      </c>
      <c r="BI484" s="215">
        <f>IF(N484="nulová",J484,0)</f>
        <v>0</v>
      </c>
      <c r="BJ484" s="16" t="s">
        <v>77</v>
      </c>
      <c r="BK484" s="215">
        <f>ROUND(I484*H484,2)</f>
        <v>0</v>
      </c>
      <c r="BL484" s="16" t="s">
        <v>142</v>
      </c>
      <c r="BM484" s="16" t="s">
        <v>788</v>
      </c>
    </row>
    <row r="485" s="1" customFormat="1">
      <c r="B485" s="37"/>
      <c r="C485" s="38"/>
      <c r="D485" s="216" t="s">
        <v>132</v>
      </c>
      <c r="E485" s="38"/>
      <c r="F485" s="217" t="s">
        <v>789</v>
      </c>
      <c r="G485" s="38"/>
      <c r="H485" s="38"/>
      <c r="I485" s="130"/>
      <c r="J485" s="38"/>
      <c r="K485" s="38"/>
      <c r="L485" s="42"/>
      <c r="M485" s="218"/>
      <c r="N485" s="78"/>
      <c r="O485" s="78"/>
      <c r="P485" s="78"/>
      <c r="Q485" s="78"/>
      <c r="R485" s="78"/>
      <c r="S485" s="78"/>
      <c r="T485" s="79"/>
      <c r="AT485" s="16" t="s">
        <v>132</v>
      </c>
      <c r="AU485" s="16" t="s">
        <v>79</v>
      </c>
    </row>
    <row r="486" s="12" customFormat="1">
      <c r="B486" s="232"/>
      <c r="C486" s="233"/>
      <c r="D486" s="216" t="s">
        <v>192</v>
      </c>
      <c r="E486" s="234" t="s">
        <v>1</v>
      </c>
      <c r="F486" s="235" t="s">
        <v>739</v>
      </c>
      <c r="G486" s="233"/>
      <c r="H486" s="236">
        <v>2.6299999999999999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AT486" s="242" t="s">
        <v>192</v>
      </c>
      <c r="AU486" s="242" t="s">
        <v>79</v>
      </c>
      <c r="AV486" s="12" t="s">
        <v>79</v>
      </c>
      <c r="AW486" s="12" t="s">
        <v>31</v>
      </c>
      <c r="AX486" s="12" t="s">
        <v>69</v>
      </c>
      <c r="AY486" s="242" t="s">
        <v>122</v>
      </c>
    </row>
    <row r="487" s="12" customFormat="1">
      <c r="B487" s="232"/>
      <c r="C487" s="233"/>
      <c r="D487" s="216" t="s">
        <v>192</v>
      </c>
      <c r="E487" s="234" t="s">
        <v>1</v>
      </c>
      <c r="F487" s="235" t="s">
        <v>770</v>
      </c>
      <c r="G487" s="233"/>
      <c r="H487" s="236">
        <v>132.53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AT487" s="242" t="s">
        <v>192</v>
      </c>
      <c r="AU487" s="242" t="s">
        <v>79</v>
      </c>
      <c r="AV487" s="12" t="s">
        <v>79</v>
      </c>
      <c r="AW487" s="12" t="s">
        <v>31</v>
      </c>
      <c r="AX487" s="12" t="s">
        <v>69</v>
      </c>
      <c r="AY487" s="242" t="s">
        <v>122</v>
      </c>
    </row>
    <row r="488" s="12" customFormat="1">
      <c r="B488" s="232"/>
      <c r="C488" s="233"/>
      <c r="D488" s="216" t="s">
        <v>192</v>
      </c>
      <c r="E488" s="234" t="s">
        <v>1</v>
      </c>
      <c r="F488" s="235" t="s">
        <v>771</v>
      </c>
      <c r="G488" s="233"/>
      <c r="H488" s="236">
        <v>6.9400000000000004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AT488" s="242" t="s">
        <v>192</v>
      </c>
      <c r="AU488" s="242" t="s">
        <v>79</v>
      </c>
      <c r="AV488" s="12" t="s">
        <v>79</v>
      </c>
      <c r="AW488" s="12" t="s">
        <v>31</v>
      </c>
      <c r="AX488" s="12" t="s">
        <v>69</v>
      </c>
      <c r="AY488" s="242" t="s">
        <v>122</v>
      </c>
    </row>
    <row r="489" s="13" customFormat="1">
      <c r="B489" s="243"/>
      <c r="C489" s="244"/>
      <c r="D489" s="216" t="s">
        <v>192</v>
      </c>
      <c r="E489" s="245" t="s">
        <v>1</v>
      </c>
      <c r="F489" s="246" t="s">
        <v>202</v>
      </c>
      <c r="G489" s="244"/>
      <c r="H489" s="247">
        <v>142.09999999999999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AT489" s="253" t="s">
        <v>192</v>
      </c>
      <c r="AU489" s="253" t="s">
        <v>79</v>
      </c>
      <c r="AV489" s="13" t="s">
        <v>142</v>
      </c>
      <c r="AW489" s="13" t="s">
        <v>31</v>
      </c>
      <c r="AX489" s="13" t="s">
        <v>77</v>
      </c>
      <c r="AY489" s="253" t="s">
        <v>122</v>
      </c>
    </row>
    <row r="490" s="1" customFormat="1" ht="16.5" customHeight="1">
      <c r="B490" s="37"/>
      <c r="C490" s="204" t="s">
        <v>790</v>
      </c>
      <c r="D490" s="204" t="s">
        <v>125</v>
      </c>
      <c r="E490" s="205" t="s">
        <v>791</v>
      </c>
      <c r="F490" s="206" t="s">
        <v>792</v>
      </c>
      <c r="G490" s="207" t="s">
        <v>371</v>
      </c>
      <c r="H490" s="208">
        <v>36.200000000000003</v>
      </c>
      <c r="I490" s="209"/>
      <c r="J490" s="210">
        <f>ROUND(I490*H490,2)</f>
        <v>0</v>
      </c>
      <c r="K490" s="206" t="s">
        <v>129</v>
      </c>
      <c r="L490" s="42"/>
      <c r="M490" s="211" t="s">
        <v>1</v>
      </c>
      <c r="N490" s="212" t="s">
        <v>40</v>
      </c>
      <c r="O490" s="78"/>
      <c r="P490" s="213">
        <f>O490*H490</f>
        <v>0</v>
      </c>
      <c r="Q490" s="213">
        <v>0</v>
      </c>
      <c r="R490" s="213">
        <f>Q490*H490</f>
        <v>0</v>
      </c>
      <c r="S490" s="213">
        <v>0</v>
      </c>
      <c r="T490" s="214">
        <f>S490*H490</f>
        <v>0</v>
      </c>
      <c r="AR490" s="16" t="s">
        <v>142</v>
      </c>
      <c r="AT490" s="16" t="s">
        <v>125</v>
      </c>
      <c r="AU490" s="16" t="s">
        <v>79</v>
      </c>
      <c r="AY490" s="16" t="s">
        <v>122</v>
      </c>
      <c r="BE490" s="215">
        <f>IF(N490="základní",J490,0)</f>
        <v>0</v>
      </c>
      <c r="BF490" s="215">
        <f>IF(N490="snížená",J490,0)</f>
        <v>0</v>
      </c>
      <c r="BG490" s="215">
        <f>IF(N490="zákl. přenesená",J490,0)</f>
        <v>0</v>
      </c>
      <c r="BH490" s="215">
        <f>IF(N490="sníž. přenesená",J490,0)</f>
        <v>0</v>
      </c>
      <c r="BI490" s="215">
        <f>IF(N490="nulová",J490,0)</f>
        <v>0</v>
      </c>
      <c r="BJ490" s="16" t="s">
        <v>77</v>
      </c>
      <c r="BK490" s="215">
        <f>ROUND(I490*H490,2)</f>
        <v>0</v>
      </c>
      <c r="BL490" s="16" t="s">
        <v>142</v>
      </c>
      <c r="BM490" s="16" t="s">
        <v>793</v>
      </c>
    </row>
    <row r="491" s="1" customFormat="1">
      <c r="B491" s="37"/>
      <c r="C491" s="38"/>
      <c r="D491" s="216" t="s">
        <v>132</v>
      </c>
      <c r="E491" s="38"/>
      <c r="F491" s="217" t="s">
        <v>794</v>
      </c>
      <c r="G491" s="38"/>
      <c r="H491" s="38"/>
      <c r="I491" s="130"/>
      <c r="J491" s="38"/>
      <c r="K491" s="38"/>
      <c r="L491" s="42"/>
      <c r="M491" s="218"/>
      <c r="N491" s="78"/>
      <c r="O491" s="78"/>
      <c r="P491" s="78"/>
      <c r="Q491" s="78"/>
      <c r="R491" s="78"/>
      <c r="S491" s="78"/>
      <c r="T491" s="79"/>
      <c r="AT491" s="16" t="s">
        <v>132</v>
      </c>
      <c r="AU491" s="16" t="s">
        <v>79</v>
      </c>
    </row>
    <row r="492" s="12" customFormat="1">
      <c r="B492" s="232"/>
      <c r="C492" s="233"/>
      <c r="D492" s="216" t="s">
        <v>192</v>
      </c>
      <c r="E492" s="234" t="s">
        <v>1</v>
      </c>
      <c r="F492" s="235" t="s">
        <v>795</v>
      </c>
      <c r="G492" s="233"/>
      <c r="H492" s="236">
        <v>36.200000000000003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AT492" s="242" t="s">
        <v>192</v>
      </c>
      <c r="AU492" s="242" t="s">
        <v>79</v>
      </c>
      <c r="AV492" s="12" t="s">
        <v>79</v>
      </c>
      <c r="AW492" s="12" t="s">
        <v>31</v>
      </c>
      <c r="AX492" s="12" t="s">
        <v>77</v>
      </c>
      <c r="AY492" s="242" t="s">
        <v>122</v>
      </c>
    </row>
    <row r="493" s="1" customFormat="1" ht="16.5" customHeight="1">
      <c r="B493" s="37"/>
      <c r="C493" s="204" t="s">
        <v>796</v>
      </c>
      <c r="D493" s="204" t="s">
        <v>125</v>
      </c>
      <c r="E493" s="205" t="s">
        <v>797</v>
      </c>
      <c r="F493" s="206" t="s">
        <v>798</v>
      </c>
      <c r="G493" s="207" t="s">
        <v>371</v>
      </c>
      <c r="H493" s="208">
        <v>298.60000000000002</v>
      </c>
      <c r="I493" s="209"/>
      <c r="J493" s="210">
        <f>ROUND(I493*H493,2)</f>
        <v>0</v>
      </c>
      <c r="K493" s="206" t="s">
        <v>129</v>
      </c>
      <c r="L493" s="42"/>
      <c r="M493" s="211" t="s">
        <v>1</v>
      </c>
      <c r="N493" s="212" t="s">
        <v>40</v>
      </c>
      <c r="O493" s="78"/>
      <c r="P493" s="213">
        <f>O493*H493</f>
        <v>0</v>
      </c>
      <c r="Q493" s="213">
        <v>0</v>
      </c>
      <c r="R493" s="213">
        <f>Q493*H493</f>
        <v>0</v>
      </c>
      <c r="S493" s="213">
        <v>0</v>
      </c>
      <c r="T493" s="214">
        <f>S493*H493</f>
        <v>0</v>
      </c>
      <c r="AR493" s="16" t="s">
        <v>142</v>
      </c>
      <c r="AT493" s="16" t="s">
        <v>125</v>
      </c>
      <c r="AU493" s="16" t="s">
        <v>79</v>
      </c>
      <c r="AY493" s="16" t="s">
        <v>122</v>
      </c>
      <c r="BE493" s="215">
        <f>IF(N493="základní",J493,0)</f>
        <v>0</v>
      </c>
      <c r="BF493" s="215">
        <f>IF(N493="snížená",J493,0)</f>
        <v>0</v>
      </c>
      <c r="BG493" s="215">
        <f>IF(N493="zákl. přenesená",J493,0)</f>
        <v>0</v>
      </c>
      <c r="BH493" s="215">
        <f>IF(N493="sníž. přenesená",J493,0)</f>
        <v>0</v>
      </c>
      <c r="BI493" s="215">
        <f>IF(N493="nulová",J493,0)</f>
        <v>0</v>
      </c>
      <c r="BJ493" s="16" t="s">
        <v>77</v>
      </c>
      <c r="BK493" s="215">
        <f>ROUND(I493*H493,2)</f>
        <v>0</v>
      </c>
      <c r="BL493" s="16" t="s">
        <v>142</v>
      </c>
      <c r="BM493" s="16" t="s">
        <v>799</v>
      </c>
    </row>
    <row r="494" s="1" customFormat="1">
      <c r="B494" s="37"/>
      <c r="C494" s="38"/>
      <c r="D494" s="216" t="s">
        <v>132</v>
      </c>
      <c r="E494" s="38"/>
      <c r="F494" s="217" t="s">
        <v>373</v>
      </c>
      <c r="G494" s="38"/>
      <c r="H494" s="38"/>
      <c r="I494" s="130"/>
      <c r="J494" s="38"/>
      <c r="K494" s="38"/>
      <c r="L494" s="42"/>
      <c r="M494" s="218"/>
      <c r="N494" s="78"/>
      <c r="O494" s="78"/>
      <c r="P494" s="78"/>
      <c r="Q494" s="78"/>
      <c r="R494" s="78"/>
      <c r="S494" s="78"/>
      <c r="T494" s="79"/>
      <c r="AT494" s="16" t="s">
        <v>132</v>
      </c>
      <c r="AU494" s="16" t="s">
        <v>79</v>
      </c>
    </row>
    <row r="495" s="12" customFormat="1">
      <c r="B495" s="232"/>
      <c r="C495" s="233"/>
      <c r="D495" s="216" t="s">
        <v>192</v>
      </c>
      <c r="E495" s="234" t="s">
        <v>1</v>
      </c>
      <c r="F495" s="235" t="s">
        <v>740</v>
      </c>
      <c r="G495" s="233"/>
      <c r="H495" s="236">
        <v>298.60000000000002</v>
      </c>
      <c r="I495" s="237"/>
      <c r="J495" s="233"/>
      <c r="K495" s="233"/>
      <c r="L495" s="238"/>
      <c r="M495" s="239"/>
      <c r="N495" s="240"/>
      <c r="O495" s="240"/>
      <c r="P495" s="240"/>
      <c r="Q495" s="240"/>
      <c r="R495" s="240"/>
      <c r="S495" s="240"/>
      <c r="T495" s="241"/>
      <c r="AT495" s="242" t="s">
        <v>192</v>
      </c>
      <c r="AU495" s="242" t="s">
        <v>79</v>
      </c>
      <c r="AV495" s="12" t="s">
        <v>79</v>
      </c>
      <c r="AW495" s="12" t="s">
        <v>31</v>
      </c>
      <c r="AX495" s="12" t="s">
        <v>77</v>
      </c>
      <c r="AY495" s="242" t="s">
        <v>122</v>
      </c>
    </row>
    <row r="496" s="10" customFormat="1" ht="22.8" customHeight="1">
      <c r="B496" s="188"/>
      <c r="C496" s="189"/>
      <c r="D496" s="190" t="s">
        <v>68</v>
      </c>
      <c r="E496" s="202" t="s">
        <v>800</v>
      </c>
      <c r="F496" s="202" t="s">
        <v>801</v>
      </c>
      <c r="G496" s="189"/>
      <c r="H496" s="189"/>
      <c r="I496" s="192"/>
      <c r="J496" s="203">
        <f>BK496</f>
        <v>0</v>
      </c>
      <c r="K496" s="189"/>
      <c r="L496" s="194"/>
      <c r="M496" s="195"/>
      <c r="N496" s="196"/>
      <c r="O496" s="196"/>
      <c r="P496" s="197">
        <f>SUM(P497:P498)</f>
        <v>0</v>
      </c>
      <c r="Q496" s="196"/>
      <c r="R496" s="197">
        <f>SUM(R497:R498)</f>
        <v>0</v>
      </c>
      <c r="S496" s="196"/>
      <c r="T496" s="198">
        <f>SUM(T497:T498)</f>
        <v>0</v>
      </c>
      <c r="AR496" s="199" t="s">
        <v>77</v>
      </c>
      <c r="AT496" s="200" t="s">
        <v>68</v>
      </c>
      <c r="AU496" s="200" t="s">
        <v>77</v>
      </c>
      <c r="AY496" s="199" t="s">
        <v>122</v>
      </c>
      <c r="BK496" s="201">
        <f>SUM(BK497:BK498)</f>
        <v>0</v>
      </c>
    </row>
    <row r="497" s="1" customFormat="1" ht="16.5" customHeight="1">
      <c r="B497" s="37"/>
      <c r="C497" s="204" t="s">
        <v>802</v>
      </c>
      <c r="D497" s="204" t="s">
        <v>125</v>
      </c>
      <c r="E497" s="205" t="s">
        <v>803</v>
      </c>
      <c r="F497" s="206" t="s">
        <v>804</v>
      </c>
      <c r="G497" s="207" t="s">
        <v>371</v>
      </c>
      <c r="H497" s="208">
        <v>509.27300000000002</v>
      </c>
      <c r="I497" s="209"/>
      <c r="J497" s="210">
        <f>ROUND(I497*H497,2)</f>
        <v>0</v>
      </c>
      <c r="K497" s="206" t="s">
        <v>129</v>
      </c>
      <c r="L497" s="42"/>
      <c r="M497" s="211" t="s">
        <v>1</v>
      </c>
      <c r="N497" s="212" t="s">
        <v>40</v>
      </c>
      <c r="O497" s="78"/>
      <c r="P497" s="213">
        <f>O497*H497</f>
        <v>0</v>
      </c>
      <c r="Q497" s="213">
        <v>0</v>
      </c>
      <c r="R497" s="213">
        <f>Q497*H497</f>
        <v>0</v>
      </c>
      <c r="S497" s="213">
        <v>0</v>
      </c>
      <c r="T497" s="214">
        <f>S497*H497</f>
        <v>0</v>
      </c>
      <c r="AR497" s="16" t="s">
        <v>142</v>
      </c>
      <c r="AT497" s="16" t="s">
        <v>125</v>
      </c>
      <c r="AU497" s="16" t="s">
        <v>79</v>
      </c>
      <c r="AY497" s="16" t="s">
        <v>122</v>
      </c>
      <c r="BE497" s="215">
        <f>IF(N497="základní",J497,0)</f>
        <v>0</v>
      </c>
      <c r="BF497" s="215">
        <f>IF(N497="snížená",J497,0)</f>
        <v>0</v>
      </c>
      <c r="BG497" s="215">
        <f>IF(N497="zákl. přenesená",J497,0)</f>
        <v>0</v>
      </c>
      <c r="BH497" s="215">
        <f>IF(N497="sníž. přenesená",J497,0)</f>
        <v>0</v>
      </c>
      <c r="BI497" s="215">
        <f>IF(N497="nulová",J497,0)</f>
        <v>0</v>
      </c>
      <c r="BJ497" s="16" t="s">
        <v>77</v>
      </c>
      <c r="BK497" s="215">
        <f>ROUND(I497*H497,2)</f>
        <v>0</v>
      </c>
      <c r="BL497" s="16" t="s">
        <v>142</v>
      </c>
      <c r="BM497" s="16" t="s">
        <v>805</v>
      </c>
    </row>
    <row r="498" s="1" customFormat="1">
      <c r="B498" s="37"/>
      <c r="C498" s="38"/>
      <c r="D498" s="216" t="s">
        <v>132</v>
      </c>
      <c r="E498" s="38"/>
      <c r="F498" s="217" t="s">
        <v>806</v>
      </c>
      <c r="G498" s="38"/>
      <c r="H498" s="38"/>
      <c r="I498" s="130"/>
      <c r="J498" s="38"/>
      <c r="K498" s="38"/>
      <c r="L498" s="42"/>
      <c r="M498" s="218"/>
      <c r="N498" s="78"/>
      <c r="O498" s="78"/>
      <c r="P498" s="78"/>
      <c r="Q498" s="78"/>
      <c r="R498" s="78"/>
      <c r="S498" s="78"/>
      <c r="T498" s="79"/>
      <c r="AT498" s="16" t="s">
        <v>132</v>
      </c>
      <c r="AU498" s="16" t="s">
        <v>79</v>
      </c>
    </row>
    <row r="499" s="10" customFormat="1" ht="25.92" customHeight="1">
      <c r="B499" s="188"/>
      <c r="C499" s="189"/>
      <c r="D499" s="190" t="s">
        <v>68</v>
      </c>
      <c r="E499" s="191" t="s">
        <v>807</v>
      </c>
      <c r="F499" s="191" t="s">
        <v>808</v>
      </c>
      <c r="G499" s="189"/>
      <c r="H499" s="189"/>
      <c r="I499" s="192"/>
      <c r="J499" s="193">
        <f>BK499</f>
        <v>0</v>
      </c>
      <c r="K499" s="189"/>
      <c r="L499" s="194"/>
      <c r="M499" s="195"/>
      <c r="N499" s="196"/>
      <c r="O499" s="196"/>
      <c r="P499" s="197">
        <f>P500</f>
        <v>0</v>
      </c>
      <c r="Q499" s="196"/>
      <c r="R499" s="197">
        <f>R500</f>
        <v>0.0014039999999999999</v>
      </c>
      <c r="S499" s="196"/>
      <c r="T499" s="198">
        <f>T500</f>
        <v>0</v>
      </c>
      <c r="AR499" s="199" t="s">
        <v>79</v>
      </c>
      <c r="AT499" s="200" t="s">
        <v>68</v>
      </c>
      <c r="AU499" s="200" t="s">
        <v>69</v>
      </c>
      <c r="AY499" s="199" t="s">
        <v>122</v>
      </c>
      <c r="BK499" s="201">
        <f>BK500</f>
        <v>0</v>
      </c>
    </row>
    <row r="500" s="10" customFormat="1" ht="22.8" customHeight="1">
      <c r="B500" s="188"/>
      <c r="C500" s="189"/>
      <c r="D500" s="190" t="s">
        <v>68</v>
      </c>
      <c r="E500" s="202" t="s">
        <v>809</v>
      </c>
      <c r="F500" s="202" t="s">
        <v>810</v>
      </c>
      <c r="G500" s="189"/>
      <c r="H500" s="189"/>
      <c r="I500" s="192"/>
      <c r="J500" s="203">
        <f>BK500</f>
        <v>0</v>
      </c>
      <c r="K500" s="189"/>
      <c r="L500" s="194"/>
      <c r="M500" s="195"/>
      <c r="N500" s="196"/>
      <c r="O500" s="196"/>
      <c r="P500" s="197">
        <f>SUM(P501:P503)</f>
        <v>0</v>
      </c>
      <c r="Q500" s="196"/>
      <c r="R500" s="197">
        <f>SUM(R501:R503)</f>
        <v>0.0014039999999999999</v>
      </c>
      <c r="S500" s="196"/>
      <c r="T500" s="198">
        <f>SUM(T501:T503)</f>
        <v>0</v>
      </c>
      <c r="AR500" s="199" t="s">
        <v>79</v>
      </c>
      <c r="AT500" s="200" t="s">
        <v>68</v>
      </c>
      <c r="AU500" s="200" t="s">
        <v>77</v>
      </c>
      <c r="AY500" s="199" t="s">
        <v>122</v>
      </c>
      <c r="BK500" s="201">
        <f>SUM(BK501:BK503)</f>
        <v>0</v>
      </c>
    </row>
    <row r="501" s="1" customFormat="1" ht="16.5" customHeight="1">
      <c r="B501" s="37"/>
      <c r="C501" s="204" t="s">
        <v>811</v>
      </c>
      <c r="D501" s="204" t="s">
        <v>125</v>
      </c>
      <c r="E501" s="205" t="s">
        <v>812</v>
      </c>
      <c r="F501" s="206" t="s">
        <v>813</v>
      </c>
      <c r="G501" s="207" t="s">
        <v>189</v>
      </c>
      <c r="H501" s="208">
        <v>46.799999999999997</v>
      </c>
      <c r="I501" s="209"/>
      <c r="J501" s="210">
        <f>ROUND(I501*H501,2)</f>
        <v>0</v>
      </c>
      <c r="K501" s="206" t="s">
        <v>129</v>
      </c>
      <c r="L501" s="42"/>
      <c r="M501" s="211" t="s">
        <v>1</v>
      </c>
      <c r="N501" s="212" t="s">
        <v>40</v>
      </c>
      <c r="O501" s="78"/>
      <c r="P501" s="213">
        <f>O501*H501</f>
        <v>0</v>
      </c>
      <c r="Q501" s="213">
        <v>3.0000000000000001E-05</v>
      </c>
      <c r="R501" s="213">
        <f>Q501*H501</f>
        <v>0.0014039999999999999</v>
      </c>
      <c r="S501" s="213">
        <v>0</v>
      </c>
      <c r="T501" s="214">
        <f>S501*H501</f>
        <v>0</v>
      </c>
      <c r="AR501" s="16" t="s">
        <v>296</v>
      </c>
      <c r="AT501" s="16" t="s">
        <v>125</v>
      </c>
      <c r="AU501" s="16" t="s">
        <v>79</v>
      </c>
      <c r="AY501" s="16" t="s">
        <v>122</v>
      </c>
      <c r="BE501" s="215">
        <f>IF(N501="základní",J501,0)</f>
        <v>0</v>
      </c>
      <c r="BF501" s="215">
        <f>IF(N501="snížená",J501,0)</f>
        <v>0</v>
      </c>
      <c r="BG501" s="215">
        <f>IF(N501="zákl. přenesená",J501,0)</f>
        <v>0</v>
      </c>
      <c r="BH501" s="215">
        <f>IF(N501="sníž. přenesená",J501,0)</f>
        <v>0</v>
      </c>
      <c r="BI501" s="215">
        <f>IF(N501="nulová",J501,0)</f>
        <v>0</v>
      </c>
      <c r="BJ501" s="16" t="s">
        <v>77</v>
      </c>
      <c r="BK501" s="215">
        <f>ROUND(I501*H501,2)</f>
        <v>0</v>
      </c>
      <c r="BL501" s="16" t="s">
        <v>296</v>
      </c>
      <c r="BM501" s="16" t="s">
        <v>814</v>
      </c>
    </row>
    <row r="502" s="1" customFormat="1">
      <c r="B502" s="37"/>
      <c r="C502" s="38"/>
      <c r="D502" s="216" t="s">
        <v>132</v>
      </c>
      <c r="E502" s="38"/>
      <c r="F502" s="217" t="s">
        <v>815</v>
      </c>
      <c r="G502" s="38"/>
      <c r="H502" s="38"/>
      <c r="I502" s="130"/>
      <c r="J502" s="38"/>
      <c r="K502" s="38"/>
      <c r="L502" s="42"/>
      <c r="M502" s="218"/>
      <c r="N502" s="78"/>
      <c r="O502" s="78"/>
      <c r="P502" s="78"/>
      <c r="Q502" s="78"/>
      <c r="R502" s="78"/>
      <c r="S502" s="78"/>
      <c r="T502" s="79"/>
      <c r="AT502" s="16" t="s">
        <v>132</v>
      </c>
      <c r="AU502" s="16" t="s">
        <v>79</v>
      </c>
    </row>
    <row r="503" s="12" customFormat="1">
      <c r="B503" s="232"/>
      <c r="C503" s="233"/>
      <c r="D503" s="216" t="s">
        <v>192</v>
      </c>
      <c r="E503" s="234" t="s">
        <v>1</v>
      </c>
      <c r="F503" s="235" t="s">
        <v>816</v>
      </c>
      <c r="G503" s="233"/>
      <c r="H503" s="236">
        <v>46.799999999999997</v>
      </c>
      <c r="I503" s="237"/>
      <c r="J503" s="233"/>
      <c r="K503" s="233"/>
      <c r="L503" s="238"/>
      <c r="M503" s="275"/>
      <c r="N503" s="276"/>
      <c r="O503" s="276"/>
      <c r="P503" s="276"/>
      <c r="Q503" s="276"/>
      <c r="R503" s="276"/>
      <c r="S503" s="276"/>
      <c r="T503" s="277"/>
      <c r="AT503" s="242" t="s">
        <v>192</v>
      </c>
      <c r="AU503" s="242" t="s">
        <v>79</v>
      </c>
      <c r="AV503" s="12" t="s">
        <v>79</v>
      </c>
      <c r="AW503" s="12" t="s">
        <v>31</v>
      </c>
      <c r="AX503" s="12" t="s">
        <v>77</v>
      </c>
      <c r="AY503" s="242" t="s">
        <v>122</v>
      </c>
    </row>
    <row r="504" s="1" customFormat="1" ht="6.96" customHeight="1">
      <c r="B504" s="56"/>
      <c r="C504" s="57"/>
      <c r="D504" s="57"/>
      <c r="E504" s="57"/>
      <c r="F504" s="57"/>
      <c r="G504" s="57"/>
      <c r="H504" s="57"/>
      <c r="I504" s="154"/>
      <c r="J504" s="57"/>
      <c r="K504" s="57"/>
      <c r="L504" s="42"/>
    </row>
  </sheetData>
  <sheetProtection sheet="1" autoFilter="0" formatColumns="0" formatRows="0" objects="1" scenarios="1" spinCount="100000" saltValue="uB1tQ5IYmIiqswzUwJRmndRRuIlzdwND6FbeDP33756BUhEbYKSM45XLjJ/MrE29HycQMfNPJe5sn/+PJt5RLg==" hashValue="6iqHXNqacgW+xome3DRMuUgd3rekHrFXb6DIk2+DJM87FlaBNMgMAr46f7L9HPYr+mKmMuJitu8toCbwBeJ+4g==" algorithmName="SHA-512" password="CC35"/>
  <autoFilter ref="C89:K503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89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94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CHODNÍK A VEŘEJNÉ OSVĚTLENÍ ULICE KLADENSKÁ, PŘELOUČ_IROP</v>
      </c>
      <c r="F7" s="128"/>
      <c r="G7" s="128"/>
      <c r="H7" s="128"/>
      <c r="L7" s="19"/>
    </row>
    <row r="8" s="1" customFormat="1" ht="12" customHeight="1">
      <c r="B8" s="42"/>
      <c r="D8" s="128" t="s">
        <v>95</v>
      </c>
      <c r="I8" s="130"/>
      <c r="L8" s="42"/>
    </row>
    <row r="9" s="1" customFormat="1" ht="36.96" customHeight="1">
      <c r="B9" s="42"/>
      <c r="E9" s="131" t="s">
        <v>817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86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16. 10. 2019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97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98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33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ROUND(J87,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ROUND((SUM(BE87:BE315)),  2)</f>
        <v>0</v>
      </c>
      <c r="I33" s="143">
        <v>0.20999999999999999</v>
      </c>
      <c r="J33" s="142">
        <f>ROUND(((SUM(BE87:BE315))*I33),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ROUND((SUM(BF87:BF315)),  2)</f>
        <v>0</v>
      </c>
      <c r="I34" s="143">
        <v>0.14999999999999999</v>
      </c>
      <c r="J34" s="142">
        <f>ROUND(((SUM(BF87:BF315))*I34),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ROUND((SUM(BG87:BG315)),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ROUND((SUM(BH87:BH315)),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ROUND((SUM(BI87:BI315)),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CHODNÍK A VEŘEJNÉ OSVĚTLENÍ ULICE KLADENSKÁ, PŘELOUČ_IROP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95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101.2 - CHODNÍKY - NEZPŮSOBILÉ VÝDAJE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16. 10. 2019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Přelouč</v>
      </c>
      <c r="G54" s="38"/>
      <c r="H54" s="38"/>
      <c r="I54" s="132" t="s">
        <v>30</v>
      </c>
      <c r="J54" s="35" t="str">
        <f>E21</f>
        <v>VDI PROJEKT s.r.o.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Sýkorová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100</v>
      </c>
      <c r="D57" s="160"/>
      <c r="E57" s="160"/>
      <c r="F57" s="160"/>
      <c r="G57" s="160"/>
      <c r="H57" s="160"/>
      <c r="I57" s="161"/>
      <c r="J57" s="162" t="s">
        <v>101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102</v>
      </c>
      <c r="D59" s="38"/>
      <c r="E59" s="38"/>
      <c r="F59" s="38"/>
      <c r="G59" s="38"/>
      <c r="H59" s="38"/>
      <c r="I59" s="130"/>
      <c r="J59" s="97">
        <f>J87</f>
        <v>0</v>
      </c>
      <c r="K59" s="38"/>
      <c r="L59" s="42"/>
      <c r="AU59" s="16" t="s">
        <v>103</v>
      </c>
    </row>
    <row r="60" s="7" customFormat="1" ht="24.96" customHeight="1">
      <c r="B60" s="164"/>
      <c r="C60" s="165"/>
      <c r="D60" s="166" t="s">
        <v>173</v>
      </c>
      <c r="E60" s="167"/>
      <c r="F60" s="167"/>
      <c r="G60" s="167"/>
      <c r="H60" s="167"/>
      <c r="I60" s="168"/>
      <c r="J60" s="169">
        <f>J88</f>
        <v>0</v>
      </c>
      <c r="K60" s="165"/>
      <c r="L60" s="170"/>
    </row>
    <row r="61" s="8" customFormat="1" ht="19.92" customHeight="1">
      <c r="B61" s="171"/>
      <c r="C61" s="172"/>
      <c r="D61" s="173" t="s">
        <v>174</v>
      </c>
      <c r="E61" s="174"/>
      <c r="F61" s="174"/>
      <c r="G61" s="174"/>
      <c r="H61" s="174"/>
      <c r="I61" s="175"/>
      <c r="J61" s="176">
        <f>J89</f>
        <v>0</v>
      </c>
      <c r="K61" s="172"/>
      <c r="L61" s="177"/>
    </row>
    <row r="62" s="8" customFormat="1" ht="19.92" customHeight="1">
      <c r="B62" s="171"/>
      <c r="C62" s="172"/>
      <c r="D62" s="173" t="s">
        <v>176</v>
      </c>
      <c r="E62" s="174"/>
      <c r="F62" s="174"/>
      <c r="G62" s="174"/>
      <c r="H62" s="174"/>
      <c r="I62" s="175"/>
      <c r="J62" s="176">
        <f>J176</f>
        <v>0</v>
      </c>
      <c r="K62" s="172"/>
      <c r="L62" s="177"/>
    </row>
    <row r="63" s="8" customFormat="1" ht="19.92" customHeight="1">
      <c r="B63" s="171"/>
      <c r="C63" s="172"/>
      <c r="D63" s="173" t="s">
        <v>177</v>
      </c>
      <c r="E63" s="174"/>
      <c r="F63" s="174"/>
      <c r="G63" s="174"/>
      <c r="H63" s="174"/>
      <c r="I63" s="175"/>
      <c r="J63" s="176">
        <f>J180</f>
        <v>0</v>
      </c>
      <c r="K63" s="172"/>
      <c r="L63" s="177"/>
    </row>
    <row r="64" s="8" customFormat="1" ht="19.92" customHeight="1">
      <c r="B64" s="171"/>
      <c r="C64" s="172"/>
      <c r="D64" s="173" t="s">
        <v>178</v>
      </c>
      <c r="E64" s="174"/>
      <c r="F64" s="174"/>
      <c r="G64" s="174"/>
      <c r="H64" s="174"/>
      <c r="I64" s="175"/>
      <c r="J64" s="176">
        <f>J202</f>
        <v>0</v>
      </c>
      <c r="K64" s="172"/>
      <c r="L64" s="177"/>
    </row>
    <row r="65" s="8" customFormat="1" ht="19.92" customHeight="1">
      <c r="B65" s="171"/>
      <c r="C65" s="172"/>
      <c r="D65" s="173" t="s">
        <v>179</v>
      </c>
      <c r="E65" s="174"/>
      <c r="F65" s="174"/>
      <c r="G65" s="174"/>
      <c r="H65" s="174"/>
      <c r="I65" s="175"/>
      <c r="J65" s="176">
        <f>J219</f>
        <v>0</v>
      </c>
      <c r="K65" s="172"/>
      <c r="L65" s="177"/>
    </row>
    <row r="66" s="8" customFormat="1" ht="19.92" customHeight="1">
      <c r="B66" s="171"/>
      <c r="C66" s="172"/>
      <c r="D66" s="173" t="s">
        <v>180</v>
      </c>
      <c r="E66" s="174"/>
      <c r="F66" s="174"/>
      <c r="G66" s="174"/>
      <c r="H66" s="174"/>
      <c r="I66" s="175"/>
      <c r="J66" s="176">
        <f>J291</f>
        <v>0</v>
      </c>
      <c r="K66" s="172"/>
      <c r="L66" s="177"/>
    </row>
    <row r="67" s="8" customFormat="1" ht="19.92" customHeight="1">
      <c r="B67" s="171"/>
      <c r="C67" s="172"/>
      <c r="D67" s="173" t="s">
        <v>181</v>
      </c>
      <c r="E67" s="174"/>
      <c r="F67" s="174"/>
      <c r="G67" s="174"/>
      <c r="H67" s="174"/>
      <c r="I67" s="175"/>
      <c r="J67" s="176">
        <f>J313</f>
        <v>0</v>
      </c>
      <c r="K67" s="172"/>
      <c r="L67" s="177"/>
    </row>
    <row r="68" s="1" customFormat="1" ht="21.84" customHeight="1">
      <c r="B68" s="37"/>
      <c r="C68" s="38"/>
      <c r="D68" s="38"/>
      <c r="E68" s="38"/>
      <c r="F68" s="38"/>
      <c r="G68" s="38"/>
      <c r="H68" s="38"/>
      <c r="I68" s="130"/>
      <c r="J68" s="38"/>
      <c r="K68" s="38"/>
      <c r="L68" s="42"/>
    </row>
    <row r="69" s="1" customFormat="1" ht="6.96" customHeight="1">
      <c r="B69" s="56"/>
      <c r="C69" s="57"/>
      <c r="D69" s="57"/>
      <c r="E69" s="57"/>
      <c r="F69" s="57"/>
      <c r="G69" s="57"/>
      <c r="H69" s="57"/>
      <c r="I69" s="154"/>
      <c r="J69" s="57"/>
      <c r="K69" s="57"/>
      <c r="L69" s="42"/>
    </row>
    <row r="73" s="1" customFormat="1" ht="6.96" customHeight="1">
      <c r="B73" s="58"/>
      <c r="C73" s="59"/>
      <c r="D73" s="59"/>
      <c r="E73" s="59"/>
      <c r="F73" s="59"/>
      <c r="G73" s="59"/>
      <c r="H73" s="59"/>
      <c r="I73" s="157"/>
      <c r="J73" s="59"/>
      <c r="K73" s="59"/>
      <c r="L73" s="42"/>
    </row>
    <row r="74" s="1" customFormat="1" ht="24.96" customHeight="1">
      <c r="B74" s="37"/>
      <c r="C74" s="22" t="s">
        <v>106</v>
      </c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6.96" customHeight="1">
      <c r="B75" s="37"/>
      <c r="C75" s="38"/>
      <c r="D75" s="38"/>
      <c r="E75" s="38"/>
      <c r="F75" s="38"/>
      <c r="G75" s="38"/>
      <c r="H75" s="38"/>
      <c r="I75" s="130"/>
      <c r="J75" s="38"/>
      <c r="K75" s="38"/>
      <c r="L75" s="42"/>
    </row>
    <row r="76" s="1" customFormat="1" ht="12" customHeight="1">
      <c r="B76" s="37"/>
      <c r="C76" s="31" t="s">
        <v>16</v>
      </c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6.5" customHeight="1">
      <c r="B77" s="37"/>
      <c r="C77" s="38"/>
      <c r="D77" s="38"/>
      <c r="E77" s="158" t="str">
        <f>E7</f>
        <v>CHODNÍK A VEŘEJNÉ OSVĚTLENÍ ULICE KLADENSKÁ, PŘELOUČ_IROP</v>
      </c>
      <c r="F77" s="31"/>
      <c r="G77" s="31"/>
      <c r="H77" s="31"/>
      <c r="I77" s="130"/>
      <c r="J77" s="38"/>
      <c r="K77" s="38"/>
      <c r="L77" s="42"/>
    </row>
    <row r="78" s="1" customFormat="1" ht="12" customHeight="1">
      <c r="B78" s="37"/>
      <c r="C78" s="31" t="s">
        <v>95</v>
      </c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6.5" customHeight="1">
      <c r="B79" s="37"/>
      <c r="C79" s="38"/>
      <c r="D79" s="38"/>
      <c r="E79" s="63" t="str">
        <f>E9</f>
        <v>SO 101.2 - CHODNÍKY - NEZPŮSOBILÉ VÝDAJE</v>
      </c>
      <c r="F79" s="38"/>
      <c r="G79" s="38"/>
      <c r="H79" s="38"/>
      <c r="I79" s="130"/>
      <c r="J79" s="38"/>
      <c r="K79" s="38"/>
      <c r="L79" s="42"/>
    </row>
    <row r="80" s="1" customFormat="1" ht="6.96" customHeight="1">
      <c r="B80" s="37"/>
      <c r="C80" s="38"/>
      <c r="D80" s="38"/>
      <c r="E80" s="38"/>
      <c r="F80" s="38"/>
      <c r="G80" s="38"/>
      <c r="H80" s="38"/>
      <c r="I80" s="130"/>
      <c r="J80" s="38"/>
      <c r="K80" s="38"/>
      <c r="L80" s="42"/>
    </row>
    <row r="81" s="1" customFormat="1" ht="12" customHeight="1">
      <c r="B81" s="37"/>
      <c r="C81" s="31" t="s">
        <v>20</v>
      </c>
      <c r="D81" s="38"/>
      <c r="E81" s="38"/>
      <c r="F81" s="26" t="str">
        <f>F12</f>
        <v>Přelouč</v>
      </c>
      <c r="G81" s="38"/>
      <c r="H81" s="38"/>
      <c r="I81" s="132" t="s">
        <v>22</v>
      </c>
      <c r="J81" s="66" t="str">
        <f>IF(J12="","",J12)</f>
        <v>16. 10. 2019</v>
      </c>
      <c r="K81" s="38"/>
      <c r="L81" s="42"/>
    </row>
    <row r="82" s="1" customFormat="1" ht="6.96" customHeight="1">
      <c r="B82" s="37"/>
      <c r="C82" s="38"/>
      <c r="D82" s="38"/>
      <c r="E82" s="38"/>
      <c r="F82" s="38"/>
      <c r="G82" s="38"/>
      <c r="H82" s="38"/>
      <c r="I82" s="130"/>
      <c r="J82" s="38"/>
      <c r="K82" s="38"/>
      <c r="L82" s="42"/>
    </row>
    <row r="83" s="1" customFormat="1" ht="13.65" customHeight="1">
      <c r="B83" s="37"/>
      <c r="C83" s="31" t="s">
        <v>24</v>
      </c>
      <c r="D83" s="38"/>
      <c r="E83" s="38"/>
      <c r="F83" s="26" t="str">
        <f>E15</f>
        <v>Město Přelouč</v>
      </c>
      <c r="G83" s="38"/>
      <c r="H83" s="38"/>
      <c r="I83" s="132" t="s">
        <v>30</v>
      </c>
      <c r="J83" s="35" t="str">
        <f>E21</f>
        <v>VDI PROJEKT s.r.o.</v>
      </c>
      <c r="K83" s="38"/>
      <c r="L83" s="42"/>
    </row>
    <row r="84" s="1" customFormat="1" ht="13.65" customHeight="1">
      <c r="B84" s="37"/>
      <c r="C84" s="31" t="s">
        <v>28</v>
      </c>
      <c r="D84" s="38"/>
      <c r="E84" s="38"/>
      <c r="F84" s="26" t="str">
        <f>IF(E18="","",E18)</f>
        <v>Vyplň údaj</v>
      </c>
      <c r="G84" s="38"/>
      <c r="H84" s="38"/>
      <c r="I84" s="132" t="s">
        <v>32</v>
      </c>
      <c r="J84" s="35" t="str">
        <f>E24</f>
        <v>Sýkorová</v>
      </c>
      <c r="K84" s="38"/>
      <c r="L84" s="42"/>
    </row>
    <row r="85" s="1" customFormat="1" ht="10.32" customHeight="1">
      <c r="B85" s="37"/>
      <c r="C85" s="38"/>
      <c r="D85" s="38"/>
      <c r="E85" s="38"/>
      <c r="F85" s="38"/>
      <c r="G85" s="38"/>
      <c r="H85" s="38"/>
      <c r="I85" s="130"/>
      <c r="J85" s="38"/>
      <c r="K85" s="38"/>
      <c r="L85" s="42"/>
    </row>
    <row r="86" s="9" customFormat="1" ht="29.28" customHeight="1">
      <c r="B86" s="178"/>
      <c r="C86" s="179" t="s">
        <v>107</v>
      </c>
      <c r="D86" s="180" t="s">
        <v>54</v>
      </c>
      <c r="E86" s="180" t="s">
        <v>50</v>
      </c>
      <c r="F86" s="180" t="s">
        <v>51</v>
      </c>
      <c r="G86" s="180" t="s">
        <v>108</v>
      </c>
      <c r="H86" s="180" t="s">
        <v>109</v>
      </c>
      <c r="I86" s="181" t="s">
        <v>110</v>
      </c>
      <c r="J86" s="180" t="s">
        <v>101</v>
      </c>
      <c r="K86" s="182" t="s">
        <v>111</v>
      </c>
      <c r="L86" s="183"/>
      <c r="M86" s="87" t="s">
        <v>1</v>
      </c>
      <c r="N86" s="88" t="s">
        <v>39</v>
      </c>
      <c r="O86" s="88" t="s">
        <v>112</v>
      </c>
      <c r="P86" s="88" t="s">
        <v>113</v>
      </c>
      <c r="Q86" s="88" t="s">
        <v>114</v>
      </c>
      <c r="R86" s="88" t="s">
        <v>115</v>
      </c>
      <c r="S86" s="88" t="s">
        <v>116</v>
      </c>
      <c r="T86" s="89" t="s">
        <v>117</v>
      </c>
    </row>
    <row r="87" s="1" customFormat="1" ht="22.8" customHeight="1">
      <c r="B87" s="37"/>
      <c r="C87" s="94" t="s">
        <v>118</v>
      </c>
      <c r="D87" s="38"/>
      <c r="E87" s="38"/>
      <c r="F87" s="38"/>
      <c r="G87" s="38"/>
      <c r="H87" s="38"/>
      <c r="I87" s="130"/>
      <c r="J87" s="184">
        <f>BK87</f>
        <v>0</v>
      </c>
      <c r="K87" s="38"/>
      <c r="L87" s="42"/>
      <c r="M87" s="90"/>
      <c r="N87" s="91"/>
      <c r="O87" s="91"/>
      <c r="P87" s="185">
        <f>P88</f>
        <v>0</v>
      </c>
      <c r="Q87" s="91"/>
      <c r="R87" s="185">
        <f>R88</f>
        <v>49.428490900000007</v>
      </c>
      <c r="S87" s="91"/>
      <c r="T87" s="186">
        <f>T88</f>
        <v>49.370850000000004</v>
      </c>
      <c r="AT87" s="16" t="s">
        <v>68</v>
      </c>
      <c r="AU87" s="16" t="s">
        <v>103</v>
      </c>
      <c r="BK87" s="187">
        <f>BK88</f>
        <v>0</v>
      </c>
    </row>
    <row r="88" s="10" customFormat="1" ht="25.92" customHeight="1">
      <c r="B88" s="188"/>
      <c r="C88" s="189"/>
      <c r="D88" s="190" t="s">
        <v>68</v>
      </c>
      <c r="E88" s="191" t="s">
        <v>184</v>
      </c>
      <c r="F88" s="191" t="s">
        <v>185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P89+P176+P180+P202+P219+P291+P313</f>
        <v>0</v>
      </c>
      <c r="Q88" s="196"/>
      <c r="R88" s="197">
        <f>R89+R176+R180+R202+R219+R291+R313</f>
        <v>49.428490900000007</v>
      </c>
      <c r="S88" s="196"/>
      <c r="T88" s="198">
        <f>T89+T176+T180+T202+T219+T291+T313</f>
        <v>49.370850000000004</v>
      </c>
      <c r="AR88" s="199" t="s">
        <v>77</v>
      </c>
      <c r="AT88" s="200" t="s">
        <v>68</v>
      </c>
      <c r="AU88" s="200" t="s">
        <v>69</v>
      </c>
      <c r="AY88" s="199" t="s">
        <v>122</v>
      </c>
      <c r="BK88" s="201">
        <f>BK89+BK176+BK180+BK202+BK219+BK291+BK313</f>
        <v>0</v>
      </c>
    </row>
    <row r="89" s="10" customFormat="1" ht="22.8" customHeight="1">
      <c r="B89" s="188"/>
      <c r="C89" s="189"/>
      <c r="D89" s="190" t="s">
        <v>68</v>
      </c>
      <c r="E89" s="202" t="s">
        <v>77</v>
      </c>
      <c r="F89" s="202" t="s">
        <v>186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SUM(P90:P175)</f>
        <v>0</v>
      </c>
      <c r="Q89" s="196"/>
      <c r="R89" s="197">
        <f>SUM(R90:R175)</f>
        <v>22.715663000000003</v>
      </c>
      <c r="S89" s="196"/>
      <c r="T89" s="198">
        <f>SUM(T90:T175)</f>
        <v>47.976850000000006</v>
      </c>
      <c r="AR89" s="199" t="s">
        <v>77</v>
      </c>
      <c r="AT89" s="200" t="s">
        <v>68</v>
      </c>
      <c r="AU89" s="200" t="s">
        <v>77</v>
      </c>
      <c r="AY89" s="199" t="s">
        <v>122</v>
      </c>
      <c r="BK89" s="201">
        <f>SUM(BK90:BK175)</f>
        <v>0</v>
      </c>
    </row>
    <row r="90" s="1" customFormat="1" ht="16.5" customHeight="1">
      <c r="B90" s="37"/>
      <c r="C90" s="204" t="s">
        <v>77</v>
      </c>
      <c r="D90" s="204" t="s">
        <v>125</v>
      </c>
      <c r="E90" s="205" t="s">
        <v>818</v>
      </c>
      <c r="F90" s="206" t="s">
        <v>819</v>
      </c>
      <c r="G90" s="207" t="s">
        <v>189</v>
      </c>
      <c r="H90" s="208">
        <v>74.849999999999994</v>
      </c>
      <c r="I90" s="209"/>
      <c r="J90" s="210">
        <f>ROUND(I90*H90,2)</f>
        <v>0</v>
      </c>
      <c r="K90" s="206" t="s">
        <v>129</v>
      </c>
      <c r="L90" s="42"/>
      <c r="M90" s="211" t="s">
        <v>1</v>
      </c>
      <c r="N90" s="212" t="s">
        <v>40</v>
      </c>
      <c r="O90" s="78"/>
      <c r="P90" s="213">
        <f>O90*H90</f>
        <v>0</v>
      </c>
      <c r="Q90" s="213">
        <v>0</v>
      </c>
      <c r="R90" s="213">
        <f>Q90*H90</f>
        <v>0</v>
      </c>
      <c r="S90" s="213">
        <v>0.28999999999999998</v>
      </c>
      <c r="T90" s="214">
        <f>S90*H90</f>
        <v>21.706499999999998</v>
      </c>
      <c r="AR90" s="16" t="s">
        <v>142</v>
      </c>
      <c r="AT90" s="16" t="s">
        <v>125</v>
      </c>
      <c r="AU90" s="16" t="s">
        <v>79</v>
      </c>
      <c r="AY90" s="16" t="s">
        <v>122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6" t="s">
        <v>77</v>
      </c>
      <c r="BK90" s="215">
        <f>ROUND(I90*H90,2)</f>
        <v>0</v>
      </c>
      <c r="BL90" s="16" t="s">
        <v>142</v>
      </c>
      <c r="BM90" s="16" t="s">
        <v>820</v>
      </c>
    </row>
    <row r="91" s="1" customFormat="1">
      <c r="B91" s="37"/>
      <c r="C91" s="38"/>
      <c r="D91" s="216" t="s">
        <v>132</v>
      </c>
      <c r="E91" s="38"/>
      <c r="F91" s="217" t="s">
        <v>821</v>
      </c>
      <c r="G91" s="38"/>
      <c r="H91" s="38"/>
      <c r="I91" s="130"/>
      <c r="J91" s="38"/>
      <c r="K91" s="38"/>
      <c r="L91" s="42"/>
      <c r="M91" s="218"/>
      <c r="N91" s="78"/>
      <c r="O91" s="78"/>
      <c r="P91" s="78"/>
      <c r="Q91" s="78"/>
      <c r="R91" s="78"/>
      <c r="S91" s="78"/>
      <c r="T91" s="79"/>
      <c r="AT91" s="16" t="s">
        <v>132</v>
      </c>
      <c r="AU91" s="16" t="s">
        <v>79</v>
      </c>
    </row>
    <row r="92" s="11" customFormat="1">
      <c r="B92" s="222"/>
      <c r="C92" s="223"/>
      <c r="D92" s="216" t="s">
        <v>192</v>
      </c>
      <c r="E92" s="224" t="s">
        <v>1</v>
      </c>
      <c r="F92" s="225" t="s">
        <v>193</v>
      </c>
      <c r="G92" s="223"/>
      <c r="H92" s="224" t="s">
        <v>1</v>
      </c>
      <c r="I92" s="226"/>
      <c r="J92" s="223"/>
      <c r="K92" s="223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192</v>
      </c>
      <c r="AU92" s="231" t="s">
        <v>79</v>
      </c>
      <c r="AV92" s="11" t="s">
        <v>77</v>
      </c>
      <c r="AW92" s="11" t="s">
        <v>31</v>
      </c>
      <c r="AX92" s="11" t="s">
        <v>69</v>
      </c>
      <c r="AY92" s="231" t="s">
        <v>122</v>
      </c>
    </row>
    <row r="93" s="12" customFormat="1">
      <c r="B93" s="232"/>
      <c r="C93" s="233"/>
      <c r="D93" s="216" t="s">
        <v>192</v>
      </c>
      <c r="E93" s="234" t="s">
        <v>1</v>
      </c>
      <c r="F93" s="235" t="s">
        <v>822</v>
      </c>
      <c r="G93" s="233"/>
      <c r="H93" s="236">
        <v>54.850000000000001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192</v>
      </c>
      <c r="AU93" s="242" t="s">
        <v>79</v>
      </c>
      <c r="AV93" s="12" t="s">
        <v>79</v>
      </c>
      <c r="AW93" s="12" t="s">
        <v>31</v>
      </c>
      <c r="AX93" s="12" t="s">
        <v>69</v>
      </c>
      <c r="AY93" s="242" t="s">
        <v>122</v>
      </c>
    </row>
    <row r="94" s="12" customFormat="1">
      <c r="B94" s="232"/>
      <c r="C94" s="233"/>
      <c r="D94" s="216" t="s">
        <v>192</v>
      </c>
      <c r="E94" s="234" t="s">
        <v>1</v>
      </c>
      <c r="F94" s="235" t="s">
        <v>823</v>
      </c>
      <c r="G94" s="233"/>
      <c r="H94" s="236">
        <v>20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192</v>
      </c>
      <c r="AU94" s="242" t="s">
        <v>79</v>
      </c>
      <c r="AV94" s="12" t="s">
        <v>79</v>
      </c>
      <c r="AW94" s="12" t="s">
        <v>31</v>
      </c>
      <c r="AX94" s="12" t="s">
        <v>69</v>
      </c>
      <c r="AY94" s="242" t="s">
        <v>122</v>
      </c>
    </row>
    <row r="95" s="13" customFormat="1">
      <c r="B95" s="243"/>
      <c r="C95" s="244"/>
      <c r="D95" s="216" t="s">
        <v>192</v>
      </c>
      <c r="E95" s="245" t="s">
        <v>1</v>
      </c>
      <c r="F95" s="246" t="s">
        <v>202</v>
      </c>
      <c r="G95" s="244"/>
      <c r="H95" s="247">
        <v>74.849999999999994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AT95" s="253" t="s">
        <v>192</v>
      </c>
      <c r="AU95" s="253" t="s">
        <v>79</v>
      </c>
      <c r="AV95" s="13" t="s">
        <v>142</v>
      </c>
      <c r="AW95" s="13" t="s">
        <v>31</v>
      </c>
      <c r="AX95" s="13" t="s">
        <v>77</v>
      </c>
      <c r="AY95" s="253" t="s">
        <v>122</v>
      </c>
    </row>
    <row r="96" s="1" customFormat="1" ht="16.5" customHeight="1">
      <c r="B96" s="37"/>
      <c r="C96" s="204" t="s">
        <v>79</v>
      </c>
      <c r="D96" s="204" t="s">
        <v>125</v>
      </c>
      <c r="E96" s="205" t="s">
        <v>824</v>
      </c>
      <c r="F96" s="206" t="s">
        <v>825</v>
      </c>
      <c r="G96" s="207" t="s">
        <v>189</v>
      </c>
      <c r="H96" s="208">
        <v>54.850000000000001</v>
      </c>
      <c r="I96" s="209"/>
      <c r="J96" s="210">
        <f>ROUND(I96*H96,2)</f>
        <v>0</v>
      </c>
      <c r="K96" s="206" t="s">
        <v>129</v>
      </c>
      <c r="L96" s="42"/>
      <c r="M96" s="211" t="s">
        <v>1</v>
      </c>
      <c r="N96" s="212" t="s">
        <v>40</v>
      </c>
      <c r="O96" s="78"/>
      <c r="P96" s="213">
        <f>O96*H96</f>
        <v>0</v>
      </c>
      <c r="Q96" s="213">
        <v>0</v>
      </c>
      <c r="R96" s="213">
        <f>Q96*H96</f>
        <v>0</v>
      </c>
      <c r="S96" s="213">
        <v>0.32500000000000001</v>
      </c>
      <c r="T96" s="214">
        <f>S96*H96</f>
        <v>17.826250000000002</v>
      </c>
      <c r="AR96" s="16" t="s">
        <v>142</v>
      </c>
      <c r="AT96" s="16" t="s">
        <v>125</v>
      </c>
      <c r="AU96" s="16" t="s">
        <v>79</v>
      </c>
      <c r="AY96" s="16" t="s">
        <v>122</v>
      </c>
      <c r="BE96" s="215">
        <f>IF(N96="základní",J96,0)</f>
        <v>0</v>
      </c>
      <c r="BF96" s="215">
        <f>IF(N96="snížená",J96,0)</f>
        <v>0</v>
      </c>
      <c r="BG96" s="215">
        <f>IF(N96="zákl. přenesená",J96,0)</f>
        <v>0</v>
      </c>
      <c r="BH96" s="215">
        <f>IF(N96="sníž. přenesená",J96,0)</f>
        <v>0</v>
      </c>
      <c r="BI96" s="215">
        <f>IF(N96="nulová",J96,0)</f>
        <v>0</v>
      </c>
      <c r="BJ96" s="16" t="s">
        <v>77</v>
      </c>
      <c r="BK96" s="215">
        <f>ROUND(I96*H96,2)</f>
        <v>0</v>
      </c>
      <c r="BL96" s="16" t="s">
        <v>142</v>
      </c>
      <c r="BM96" s="16" t="s">
        <v>826</v>
      </c>
    </row>
    <row r="97" s="1" customFormat="1">
      <c r="B97" s="37"/>
      <c r="C97" s="38"/>
      <c r="D97" s="216" t="s">
        <v>132</v>
      </c>
      <c r="E97" s="38"/>
      <c r="F97" s="217" t="s">
        <v>827</v>
      </c>
      <c r="G97" s="38"/>
      <c r="H97" s="38"/>
      <c r="I97" s="130"/>
      <c r="J97" s="38"/>
      <c r="K97" s="38"/>
      <c r="L97" s="42"/>
      <c r="M97" s="218"/>
      <c r="N97" s="78"/>
      <c r="O97" s="78"/>
      <c r="P97" s="78"/>
      <c r="Q97" s="78"/>
      <c r="R97" s="78"/>
      <c r="S97" s="78"/>
      <c r="T97" s="79"/>
      <c r="AT97" s="16" t="s">
        <v>132</v>
      </c>
      <c r="AU97" s="16" t="s">
        <v>79</v>
      </c>
    </row>
    <row r="98" s="12" customFormat="1">
      <c r="B98" s="232"/>
      <c r="C98" s="233"/>
      <c r="D98" s="216" t="s">
        <v>192</v>
      </c>
      <c r="E98" s="234" t="s">
        <v>1</v>
      </c>
      <c r="F98" s="235" t="s">
        <v>828</v>
      </c>
      <c r="G98" s="233"/>
      <c r="H98" s="236">
        <v>54.850000000000001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192</v>
      </c>
      <c r="AU98" s="242" t="s">
        <v>79</v>
      </c>
      <c r="AV98" s="12" t="s">
        <v>79</v>
      </c>
      <c r="AW98" s="12" t="s">
        <v>31</v>
      </c>
      <c r="AX98" s="12" t="s">
        <v>77</v>
      </c>
      <c r="AY98" s="242" t="s">
        <v>122</v>
      </c>
    </row>
    <row r="99" s="1" customFormat="1" ht="16.5" customHeight="1">
      <c r="B99" s="37"/>
      <c r="C99" s="204" t="s">
        <v>137</v>
      </c>
      <c r="D99" s="204" t="s">
        <v>125</v>
      </c>
      <c r="E99" s="205" t="s">
        <v>231</v>
      </c>
      <c r="F99" s="206" t="s">
        <v>232</v>
      </c>
      <c r="G99" s="207" t="s">
        <v>189</v>
      </c>
      <c r="H99" s="208">
        <v>54.850000000000001</v>
      </c>
      <c r="I99" s="209"/>
      <c r="J99" s="210">
        <f>ROUND(I99*H99,2)</f>
        <v>0</v>
      </c>
      <c r="K99" s="206" t="s">
        <v>129</v>
      </c>
      <c r="L99" s="42"/>
      <c r="M99" s="211" t="s">
        <v>1</v>
      </c>
      <c r="N99" s="212" t="s">
        <v>40</v>
      </c>
      <c r="O99" s="78"/>
      <c r="P99" s="213">
        <f>O99*H99</f>
        <v>0</v>
      </c>
      <c r="Q99" s="213">
        <v>0</v>
      </c>
      <c r="R99" s="213">
        <f>Q99*H99</f>
        <v>0</v>
      </c>
      <c r="S99" s="213">
        <v>0.098000000000000004</v>
      </c>
      <c r="T99" s="214">
        <f>S99*H99</f>
        <v>5.3753000000000002</v>
      </c>
      <c r="AR99" s="16" t="s">
        <v>142</v>
      </c>
      <c r="AT99" s="16" t="s">
        <v>125</v>
      </c>
      <c r="AU99" s="16" t="s">
        <v>79</v>
      </c>
      <c r="AY99" s="16" t="s">
        <v>122</v>
      </c>
      <c r="BE99" s="215">
        <f>IF(N99="základní",J99,0)</f>
        <v>0</v>
      </c>
      <c r="BF99" s="215">
        <f>IF(N99="snížená",J99,0)</f>
        <v>0</v>
      </c>
      <c r="BG99" s="215">
        <f>IF(N99="zákl. přenesená",J99,0)</f>
        <v>0</v>
      </c>
      <c r="BH99" s="215">
        <f>IF(N99="sníž. přenesená",J99,0)</f>
        <v>0</v>
      </c>
      <c r="BI99" s="215">
        <f>IF(N99="nulová",J99,0)</f>
        <v>0</v>
      </c>
      <c r="BJ99" s="16" t="s">
        <v>77</v>
      </c>
      <c r="BK99" s="215">
        <f>ROUND(I99*H99,2)</f>
        <v>0</v>
      </c>
      <c r="BL99" s="16" t="s">
        <v>142</v>
      </c>
      <c r="BM99" s="16" t="s">
        <v>829</v>
      </c>
    </row>
    <row r="100" s="1" customFormat="1">
      <c r="B100" s="37"/>
      <c r="C100" s="38"/>
      <c r="D100" s="216" t="s">
        <v>132</v>
      </c>
      <c r="E100" s="38"/>
      <c r="F100" s="217" t="s">
        <v>234</v>
      </c>
      <c r="G100" s="38"/>
      <c r="H100" s="38"/>
      <c r="I100" s="130"/>
      <c r="J100" s="38"/>
      <c r="K100" s="38"/>
      <c r="L100" s="42"/>
      <c r="M100" s="218"/>
      <c r="N100" s="78"/>
      <c r="O100" s="78"/>
      <c r="P100" s="78"/>
      <c r="Q100" s="78"/>
      <c r="R100" s="78"/>
      <c r="S100" s="78"/>
      <c r="T100" s="79"/>
      <c r="AT100" s="16" t="s">
        <v>132</v>
      </c>
      <c r="AU100" s="16" t="s">
        <v>79</v>
      </c>
    </row>
    <row r="101" s="12" customFormat="1">
      <c r="B101" s="232"/>
      <c r="C101" s="233"/>
      <c r="D101" s="216" t="s">
        <v>192</v>
      </c>
      <c r="E101" s="234" t="s">
        <v>1</v>
      </c>
      <c r="F101" s="235" t="s">
        <v>830</v>
      </c>
      <c r="G101" s="233"/>
      <c r="H101" s="236">
        <v>54.850000000000001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192</v>
      </c>
      <c r="AU101" s="242" t="s">
        <v>79</v>
      </c>
      <c r="AV101" s="12" t="s">
        <v>79</v>
      </c>
      <c r="AW101" s="12" t="s">
        <v>31</v>
      </c>
      <c r="AX101" s="12" t="s">
        <v>77</v>
      </c>
      <c r="AY101" s="242" t="s">
        <v>122</v>
      </c>
    </row>
    <row r="102" s="1" customFormat="1" ht="16.5" customHeight="1">
      <c r="B102" s="37"/>
      <c r="C102" s="204" t="s">
        <v>142</v>
      </c>
      <c r="D102" s="204" t="s">
        <v>125</v>
      </c>
      <c r="E102" s="205" t="s">
        <v>831</v>
      </c>
      <c r="F102" s="206" t="s">
        <v>832</v>
      </c>
      <c r="G102" s="207" t="s">
        <v>189</v>
      </c>
      <c r="H102" s="208">
        <v>6.7999999999999998</v>
      </c>
      <c r="I102" s="209"/>
      <c r="J102" s="210">
        <f>ROUND(I102*H102,2)</f>
        <v>0</v>
      </c>
      <c r="K102" s="206" t="s">
        <v>129</v>
      </c>
      <c r="L102" s="42"/>
      <c r="M102" s="211" t="s">
        <v>1</v>
      </c>
      <c r="N102" s="212" t="s">
        <v>40</v>
      </c>
      <c r="O102" s="78"/>
      <c r="P102" s="213">
        <f>O102*H102</f>
        <v>0</v>
      </c>
      <c r="Q102" s="213">
        <v>9.0000000000000006E-05</v>
      </c>
      <c r="R102" s="213">
        <f>Q102*H102</f>
        <v>0.00061200000000000002</v>
      </c>
      <c r="S102" s="213">
        <v>0.25600000000000001</v>
      </c>
      <c r="T102" s="214">
        <f>S102*H102</f>
        <v>1.7407999999999999</v>
      </c>
      <c r="AR102" s="16" t="s">
        <v>142</v>
      </c>
      <c r="AT102" s="16" t="s">
        <v>125</v>
      </c>
      <c r="AU102" s="16" t="s">
        <v>79</v>
      </c>
      <c r="AY102" s="16" t="s">
        <v>122</v>
      </c>
      <c r="BE102" s="215">
        <f>IF(N102="základní",J102,0)</f>
        <v>0</v>
      </c>
      <c r="BF102" s="215">
        <f>IF(N102="snížená",J102,0)</f>
        <v>0</v>
      </c>
      <c r="BG102" s="215">
        <f>IF(N102="zákl. přenesená",J102,0)</f>
        <v>0</v>
      </c>
      <c r="BH102" s="215">
        <f>IF(N102="sníž. přenesená",J102,0)</f>
        <v>0</v>
      </c>
      <c r="BI102" s="215">
        <f>IF(N102="nulová",J102,0)</f>
        <v>0</v>
      </c>
      <c r="BJ102" s="16" t="s">
        <v>77</v>
      </c>
      <c r="BK102" s="215">
        <f>ROUND(I102*H102,2)</f>
        <v>0</v>
      </c>
      <c r="BL102" s="16" t="s">
        <v>142</v>
      </c>
      <c r="BM102" s="16" t="s">
        <v>833</v>
      </c>
    </row>
    <row r="103" s="1" customFormat="1">
      <c r="B103" s="37"/>
      <c r="C103" s="38"/>
      <c r="D103" s="216" t="s">
        <v>132</v>
      </c>
      <c r="E103" s="38"/>
      <c r="F103" s="217" t="s">
        <v>834</v>
      </c>
      <c r="G103" s="38"/>
      <c r="H103" s="38"/>
      <c r="I103" s="130"/>
      <c r="J103" s="38"/>
      <c r="K103" s="38"/>
      <c r="L103" s="42"/>
      <c r="M103" s="218"/>
      <c r="N103" s="78"/>
      <c r="O103" s="78"/>
      <c r="P103" s="78"/>
      <c r="Q103" s="78"/>
      <c r="R103" s="78"/>
      <c r="S103" s="78"/>
      <c r="T103" s="79"/>
      <c r="AT103" s="16" t="s">
        <v>132</v>
      </c>
      <c r="AU103" s="16" t="s">
        <v>79</v>
      </c>
    </row>
    <row r="104" s="12" customFormat="1">
      <c r="B104" s="232"/>
      <c r="C104" s="233"/>
      <c r="D104" s="216" t="s">
        <v>192</v>
      </c>
      <c r="E104" s="234" t="s">
        <v>1</v>
      </c>
      <c r="F104" s="235" t="s">
        <v>835</v>
      </c>
      <c r="G104" s="233"/>
      <c r="H104" s="236">
        <v>6.7999999999999998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192</v>
      </c>
      <c r="AU104" s="242" t="s">
        <v>79</v>
      </c>
      <c r="AV104" s="12" t="s">
        <v>79</v>
      </c>
      <c r="AW104" s="12" t="s">
        <v>31</v>
      </c>
      <c r="AX104" s="12" t="s">
        <v>77</v>
      </c>
      <c r="AY104" s="242" t="s">
        <v>122</v>
      </c>
    </row>
    <row r="105" s="1" customFormat="1" ht="16.5" customHeight="1">
      <c r="B105" s="37"/>
      <c r="C105" s="204" t="s">
        <v>121</v>
      </c>
      <c r="D105" s="204" t="s">
        <v>125</v>
      </c>
      <c r="E105" s="205" t="s">
        <v>258</v>
      </c>
      <c r="F105" s="206" t="s">
        <v>259</v>
      </c>
      <c r="G105" s="207" t="s">
        <v>252</v>
      </c>
      <c r="H105" s="208">
        <v>33.200000000000003</v>
      </c>
      <c r="I105" s="209"/>
      <c r="J105" s="210">
        <f>ROUND(I105*H105,2)</f>
        <v>0</v>
      </c>
      <c r="K105" s="206" t="s">
        <v>129</v>
      </c>
      <c r="L105" s="42"/>
      <c r="M105" s="211" t="s">
        <v>1</v>
      </c>
      <c r="N105" s="212" t="s">
        <v>40</v>
      </c>
      <c r="O105" s="78"/>
      <c r="P105" s="213">
        <f>O105*H105</f>
        <v>0</v>
      </c>
      <c r="Q105" s="213">
        <v>0</v>
      </c>
      <c r="R105" s="213">
        <f>Q105*H105</f>
        <v>0</v>
      </c>
      <c r="S105" s="213">
        <v>0.040000000000000001</v>
      </c>
      <c r="T105" s="214">
        <f>S105*H105</f>
        <v>1.3280000000000001</v>
      </c>
      <c r="AR105" s="16" t="s">
        <v>142</v>
      </c>
      <c r="AT105" s="16" t="s">
        <v>125</v>
      </c>
      <c r="AU105" s="16" t="s">
        <v>79</v>
      </c>
      <c r="AY105" s="16" t="s">
        <v>122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77</v>
      </c>
      <c r="BK105" s="215">
        <f>ROUND(I105*H105,2)</f>
        <v>0</v>
      </c>
      <c r="BL105" s="16" t="s">
        <v>142</v>
      </c>
      <c r="BM105" s="16" t="s">
        <v>836</v>
      </c>
    </row>
    <row r="106" s="1" customFormat="1">
      <c r="B106" s="37"/>
      <c r="C106" s="38"/>
      <c r="D106" s="216" t="s">
        <v>132</v>
      </c>
      <c r="E106" s="38"/>
      <c r="F106" s="217" t="s">
        <v>261</v>
      </c>
      <c r="G106" s="38"/>
      <c r="H106" s="38"/>
      <c r="I106" s="130"/>
      <c r="J106" s="38"/>
      <c r="K106" s="38"/>
      <c r="L106" s="42"/>
      <c r="M106" s="218"/>
      <c r="N106" s="78"/>
      <c r="O106" s="78"/>
      <c r="P106" s="78"/>
      <c r="Q106" s="78"/>
      <c r="R106" s="78"/>
      <c r="S106" s="78"/>
      <c r="T106" s="79"/>
      <c r="AT106" s="16" t="s">
        <v>132</v>
      </c>
      <c r="AU106" s="16" t="s">
        <v>79</v>
      </c>
    </row>
    <row r="107" s="12" customFormat="1">
      <c r="B107" s="232"/>
      <c r="C107" s="233"/>
      <c r="D107" s="216" t="s">
        <v>192</v>
      </c>
      <c r="E107" s="234" t="s">
        <v>1</v>
      </c>
      <c r="F107" s="235" t="s">
        <v>837</v>
      </c>
      <c r="G107" s="233"/>
      <c r="H107" s="236">
        <v>33.200000000000003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192</v>
      </c>
      <c r="AU107" s="242" t="s">
        <v>79</v>
      </c>
      <c r="AV107" s="12" t="s">
        <v>79</v>
      </c>
      <c r="AW107" s="12" t="s">
        <v>31</v>
      </c>
      <c r="AX107" s="12" t="s">
        <v>77</v>
      </c>
      <c r="AY107" s="242" t="s">
        <v>122</v>
      </c>
    </row>
    <row r="108" s="1" customFormat="1" ht="16.5" customHeight="1">
      <c r="B108" s="37"/>
      <c r="C108" s="204" t="s">
        <v>219</v>
      </c>
      <c r="D108" s="204" t="s">
        <v>125</v>
      </c>
      <c r="E108" s="205" t="s">
        <v>838</v>
      </c>
      <c r="F108" s="206" t="s">
        <v>839</v>
      </c>
      <c r="G108" s="207" t="s">
        <v>272</v>
      </c>
      <c r="H108" s="208">
        <v>18.228000000000002</v>
      </c>
      <c r="I108" s="209"/>
      <c r="J108" s="210">
        <f>ROUND(I108*H108,2)</f>
        <v>0</v>
      </c>
      <c r="K108" s="206" t="s">
        <v>129</v>
      </c>
      <c r="L108" s="42"/>
      <c r="M108" s="211" t="s">
        <v>1</v>
      </c>
      <c r="N108" s="212" t="s">
        <v>40</v>
      </c>
      <c r="O108" s="78"/>
      <c r="P108" s="213">
        <f>O108*H108</f>
        <v>0</v>
      </c>
      <c r="Q108" s="213">
        <v>0</v>
      </c>
      <c r="R108" s="213">
        <f>Q108*H108</f>
        <v>0</v>
      </c>
      <c r="S108" s="213">
        <v>0</v>
      </c>
      <c r="T108" s="214">
        <f>S108*H108</f>
        <v>0</v>
      </c>
      <c r="AR108" s="16" t="s">
        <v>142</v>
      </c>
      <c r="AT108" s="16" t="s">
        <v>125</v>
      </c>
      <c r="AU108" s="16" t="s">
        <v>79</v>
      </c>
      <c r="AY108" s="16" t="s">
        <v>122</v>
      </c>
      <c r="BE108" s="215">
        <f>IF(N108="základní",J108,0)</f>
        <v>0</v>
      </c>
      <c r="BF108" s="215">
        <f>IF(N108="snížená",J108,0)</f>
        <v>0</v>
      </c>
      <c r="BG108" s="215">
        <f>IF(N108="zákl. přenesená",J108,0)</f>
        <v>0</v>
      </c>
      <c r="BH108" s="215">
        <f>IF(N108="sníž. přenesená",J108,0)</f>
        <v>0</v>
      </c>
      <c r="BI108" s="215">
        <f>IF(N108="nulová",J108,0)</f>
        <v>0</v>
      </c>
      <c r="BJ108" s="16" t="s">
        <v>77</v>
      </c>
      <c r="BK108" s="215">
        <f>ROUND(I108*H108,2)</f>
        <v>0</v>
      </c>
      <c r="BL108" s="16" t="s">
        <v>142</v>
      </c>
      <c r="BM108" s="16" t="s">
        <v>840</v>
      </c>
    </row>
    <row r="109" s="1" customFormat="1">
      <c r="B109" s="37"/>
      <c r="C109" s="38"/>
      <c r="D109" s="216" t="s">
        <v>132</v>
      </c>
      <c r="E109" s="38"/>
      <c r="F109" s="217" t="s">
        <v>841</v>
      </c>
      <c r="G109" s="38"/>
      <c r="H109" s="38"/>
      <c r="I109" s="130"/>
      <c r="J109" s="38"/>
      <c r="K109" s="38"/>
      <c r="L109" s="42"/>
      <c r="M109" s="218"/>
      <c r="N109" s="78"/>
      <c r="O109" s="78"/>
      <c r="P109" s="78"/>
      <c r="Q109" s="78"/>
      <c r="R109" s="78"/>
      <c r="S109" s="78"/>
      <c r="T109" s="79"/>
      <c r="AT109" s="16" t="s">
        <v>132</v>
      </c>
      <c r="AU109" s="16" t="s">
        <v>79</v>
      </c>
    </row>
    <row r="110" s="12" customFormat="1">
      <c r="B110" s="232"/>
      <c r="C110" s="233"/>
      <c r="D110" s="216" t="s">
        <v>192</v>
      </c>
      <c r="E110" s="234" t="s">
        <v>1</v>
      </c>
      <c r="F110" s="235" t="s">
        <v>842</v>
      </c>
      <c r="G110" s="233"/>
      <c r="H110" s="236">
        <v>8.2279999999999998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192</v>
      </c>
      <c r="AU110" s="242" t="s">
        <v>79</v>
      </c>
      <c r="AV110" s="12" t="s">
        <v>79</v>
      </c>
      <c r="AW110" s="12" t="s">
        <v>31</v>
      </c>
      <c r="AX110" s="12" t="s">
        <v>69</v>
      </c>
      <c r="AY110" s="242" t="s">
        <v>122</v>
      </c>
    </row>
    <row r="111" s="12" customFormat="1">
      <c r="B111" s="232"/>
      <c r="C111" s="233"/>
      <c r="D111" s="216" t="s">
        <v>192</v>
      </c>
      <c r="E111" s="234" t="s">
        <v>1</v>
      </c>
      <c r="F111" s="235" t="s">
        <v>843</v>
      </c>
      <c r="G111" s="233"/>
      <c r="H111" s="236">
        <v>10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192</v>
      </c>
      <c r="AU111" s="242" t="s">
        <v>79</v>
      </c>
      <c r="AV111" s="12" t="s">
        <v>79</v>
      </c>
      <c r="AW111" s="12" t="s">
        <v>31</v>
      </c>
      <c r="AX111" s="12" t="s">
        <v>69</v>
      </c>
      <c r="AY111" s="242" t="s">
        <v>122</v>
      </c>
    </row>
    <row r="112" s="13" customFormat="1">
      <c r="B112" s="243"/>
      <c r="C112" s="244"/>
      <c r="D112" s="216" t="s">
        <v>192</v>
      </c>
      <c r="E112" s="245" t="s">
        <v>1</v>
      </c>
      <c r="F112" s="246" t="s">
        <v>202</v>
      </c>
      <c r="G112" s="244"/>
      <c r="H112" s="247">
        <v>18.228000000000002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AT112" s="253" t="s">
        <v>192</v>
      </c>
      <c r="AU112" s="253" t="s">
        <v>79</v>
      </c>
      <c r="AV112" s="13" t="s">
        <v>142</v>
      </c>
      <c r="AW112" s="13" t="s">
        <v>31</v>
      </c>
      <c r="AX112" s="13" t="s">
        <v>77</v>
      </c>
      <c r="AY112" s="253" t="s">
        <v>122</v>
      </c>
    </row>
    <row r="113" s="1" customFormat="1" ht="16.5" customHeight="1">
      <c r="B113" s="37"/>
      <c r="C113" s="204" t="s">
        <v>230</v>
      </c>
      <c r="D113" s="204" t="s">
        <v>125</v>
      </c>
      <c r="E113" s="205" t="s">
        <v>297</v>
      </c>
      <c r="F113" s="206" t="s">
        <v>298</v>
      </c>
      <c r="G113" s="207" t="s">
        <v>272</v>
      </c>
      <c r="H113" s="208">
        <v>18.23</v>
      </c>
      <c r="I113" s="209"/>
      <c r="J113" s="210">
        <f>ROUND(I113*H113,2)</f>
        <v>0</v>
      </c>
      <c r="K113" s="206" t="s">
        <v>129</v>
      </c>
      <c r="L113" s="42"/>
      <c r="M113" s="211" t="s">
        <v>1</v>
      </c>
      <c r="N113" s="212" t="s">
        <v>40</v>
      </c>
      <c r="O113" s="78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6" t="s">
        <v>142</v>
      </c>
      <c r="AT113" s="16" t="s">
        <v>125</v>
      </c>
      <c r="AU113" s="16" t="s">
        <v>79</v>
      </c>
      <c r="AY113" s="16" t="s">
        <v>122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77</v>
      </c>
      <c r="BK113" s="215">
        <f>ROUND(I113*H113,2)</f>
        <v>0</v>
      </c>
      <c r="BL113" s="16" t="s">
        <v>142</v>
      </c>
      <c r="BM113" s="16" t="s">
        <v>844</v>
      </c>
    </row>
    <row r="114" s="1" customFormat="1">
      <c r="B114" s="37"/>
      <c r="C114" s="38"/>
      <c r="D114" s="216" t="s">
        <v>132</v>
      </c>
      <c r="E114" s="38"/>
      <c r="F114" s="217" t="s">
        <v>300</v>
      </c>
      <c r="G114" s="38"/>
      <c r="H114" s="38"/>
      <c r="I114" s="130"/>
      <c r="J114" s="38"/>
      <c r="K114" s="38"/>
      <c r="L114" s="42"/>
      <c r="M114" s="218"/>
      <c r="N114" s="78"/>
      <c r="O114" s="78"/>
      <c r="P114" s="78"/>
      <c r="Q114" s="78"/>
      <c r="R114" s="78"/>
      <c r="S114" s="78"/>
      <c r="T114" s="79"/>
      <c r="AT114" s="16" t="s">
        <v>132</v>
      </c>
      <c r="AU114" s="16" t="s">
        <v>79</v>
      </c>
    </row>
    <row r="115" s="1" customFormat="1" ht="16.5" customHeight="1">
      <c r="B115" s="37"/>
      <c r="C115" s="204" t="s">
        <v>237</v>
      </c>
      <c r="D115" s="204" t="s">
        <v>125</v>
      </c>
      <c r="E115" s="205" t="s">
        <v>316</v>
      </c>
      <c r="F115" s="206" t="s">
        <v>317</v>
      </c>
      <c r="G115" s="207" t="s">
        <v>272</v>
      </c>
      <c r="H115" s="208">
        <v>20</v>
      </c>
      <c r="I115" s="209"/>
      <c r="J115" s="210">
        <f>ROUND(I115*H115,2)</f>
        <v>0</v>
      </c>
      <c r="K115" s="206" t="s">
        <v>129</v>
      </c>
      <c r="L115" s="42"/>
      <c r="M115" s="211" t="s">
        <v>1</v>
      </c>
      <c r="N115" s="212" t="s">
        <v>40</v>
      </c>
      <c r="O115" s="78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6" t="s">
        <v>142</v>
      </c>
      <c r="AT115" s="16" t="s">
        <v>125</v>
      </c>
      <c r="AU115" s="16" t="s">
        <v>79</v>
      </c>
      <c r="AY115" s="16" t="s">
        <v>122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77</v>
      </c>
      <c r="BK115" s="215">
        <f>ROUND(I115*H115,2)</f>
        <v>0</v>
      </c>
      <c r="BL115" s="16" t="s">
        <v>142</v>
      </c>
      <c r="BM115" s="16" t="s">
        <v>845</v>
      </c>
    </row>
    <row r="116" s="1" customFormat="1">
      <c r="B116" s="37"/>
      <c r="C116" s="38"/>
      <c r="D116" s="216" t="s">
        <v>132</v>
      </c>
      <c r="E116" s="38"/>
      <c r="F116" s="217" t="s">
        <v>319</v>
      </c>
      <c r="G116" s="38"/>
      <c r="H116" s="38"/>
      <c r="I116" s="130"/>
      <c r="J116" s="38"/>
      <c r="K116" s="38"/>
      <c r="L116" s="42"/>
      <c r="M116" s="218"/>
      <c r="N116" s="78"/>
      <c r="O116" s="78"/>
      <c r="P116" s="78"/>
      <c r="Q116" s="78"/>
      <c r="R116" s="78"/>
      <c r="S116" s="78"/>
      <c r="T116" s="79"/>
      <c r="AT116" s="16" t="s">
        <v>132</v>
      </c>
      <c r="AU116" s="16" t="s">
        <v>79</v>
      </c>
    </row>
    <row r="117" s="12" customFormat="1">
      <c r="B117" s="232"/>
      <c r="C117" s="233"/>
      <c r="D117" s="216" t="s">
        <v>192</v>
      </c>
      <c r="E117" s="234" t="s">
        <v>1</v>
      </c>
      <c r="F117" s="235" t="s">
        <v>846</v>
      </c>
      <c r="G117" s="233"/>
      <c r="H117" s="236">
        <v>20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192</v>
      </c>
      <c r="AU117" s="242" t="s">
        <v>79</v>
      </c>
      <c r="AV117" s="12" t="s">
        <v>79</v>
      </c>
      <c r="AW117" s="12" t="s">
        <v>31</v>
      </c>
      <c r="AX117" s="12" t="s">
        <v>77</v>
      </c>
      <c r="AY117" s="242" t="s">
        <v>122</v>
      </c>
    </row>
    <row r="118" s="1" customFormat="1" ht="16.5" customHeight="1">
      <c r="B118" s="37"/>
      <c r="C118" s="204" t="s">
        <v>243</v>
      </c>
      <c r="D118" s="204" t="s">
        <v>125</v>
      </c>
      <c r="E118" s="205" t="s">
        <v>322</v>
      </c>
      <c r="F118" s="206" t="s">
        <v>323</v>
      </c>
      <c r="G118" s="207" t="s">
        <v>272</v>
      </c>
      <c r="H118" s="208">
        <v>20</v>
      </c>
      <c r="I118" s="209"/>
      <c r="J118" s="210">
        <f>ROUND(I118*H118,2)</f>
        <v>0</v>
      </c>
      <c r="K118" s="206" t="s">
        <v>129</v>
      </c>
      <c r="L118" s="42"/>
      <c r="M118" s="211" t="s">
        <v>1</v>
      </c>
      <c r="N118" s="212" t="s">
        <v>40</v>
      </c>
      <c r="O118" s="78"/>
      <c r="P118" s="213">
        <f>O118*H118</f>
        <v>0</v>
      </c>
      <c r="Q118" s="213">
        <v>0</v>
      </c>
      <c r="R118" s="213">
        <f>Q118*H118</f>
        <v>0</v>
      </c>
      <c r="S118" s="213">
        <v>0</v>
      </c>
      <c r="T118" s="214">
        <f>S118*H118</f>
        <v>0</v>
      </c>
      <c r="AR118" s="16" t="s">
        <v>142</v>
      </c>
      <c r="AT118" s="16" t="s">
        <v>125</v>
      </c>
      <c r="AU118" s="16" t="s">
        <v>79</v>
      </c>
      <c r="AY118" s="16" t="s">
        <v>122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6" t="s">
        <v>77</v>
      </c>
      <c r="BK118" s="215">
        <f>ROUND(I118*H118,2)</f>
        <v>0</v>
      </c>
      <c r="BL118" s="16" t="s">
        <v>142</v>
      </c>
      <c r="BM118" s="16" t="s">
        <v>847</v>
      </c>
    </row>
    <row r="119" s="1" customFormat="1">
      <c r="B119" s="37"/>
      <c r="C119" s="38"/>
      <c r="D119" s="216" t="s">
        <v>132</v>
      </c>
      <c r="E119" s="38"/>
      <c r="F119" s="217" t="s">
        <v>325</v>
      </c>
      <c r="G119" s="38"/>
      <c r="H119" s="38"/>
      <c r="I119" s="130"/>
      <c r="J119" s="38"/>
      <c r="K119" s="38"/>
      <c r="L119" s="42"/>
      <c r="M119" s="218"/>
      <c r="N119" s="78"/>
      <c r="O119" s="78"/>
      <c r="P119" s="78"/>
      <c r="Q119" s="78"/>
      <c r="R119" s="78"/>
      <c r="S119" s="78"/>
      <c r="T119" s="79"/>
      <c r="AT119" s="16" t="s">
        <v>132</v>
      </c>
      <c r="AU119" s="16" t="s">
        <v>79</v>
      </c>
    </row>
    <row r="120" s="1" customFormat="1" ht="16.5" customHeight="1">
      <c r="B120" s="37"/>
      <c r="C120" s="204" t="s">
        <v>249</v>
      </c>
      <c r="D120" s="204" t="s">
        <v>125</v>
      </c>
      <c r="E120" s="205" t="s">
        <v>337</v>
      </c>
      <c r="F120" s="206" t="s">
        <v>338</v>
      </c>
      <c r="G120" s="207" t="s">
        <v>272</v>
      </c>
      <c r="H120" s="208">
        <v>20</v>
      </c>
      <c r="I120" s="209"/>
      <c r="J120" s="210">
        <f>ROUND(I120*H120,2)</f>
        <v>0</v>
      </c>
      <c r="K120" s="206" t="s">
        <v>129</v>
      </c>
      <c r="L120" s="42"/>
      <c r="M120" s="211" t="s">
        <v>1</v>
      </c>
      <c r="N120" s="212" t="s">
        <v>40</v>
      </c>
      <c r="O120" s="78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AR120" s="16" t="s">
        <v>142</v>
      </c>
      <c r="AT120" s="16" t="s">
        <v>125</v>
      </c>
      <c r="AU120" s="16" t="s">
        <v>79</v>
      </c>
      <c r="AY120" s="16" t="s">
        <v>122</v>
      </c>
      <c r="BE120" s="215">
        <f>IF(N120="základní",J120,0)</f>
        <v>0</v>
      </c>
      <c r="BF120" s="215">
        <f>IF(N120="snížená",J120,0)</f>
        <v>0</v>
      </c>
      <c r="BG120" s="215">
        <f>IF(N120="zákl. přenesená",J120,0)</f>
        <v>0</v>
      </c>
      <c r="BH120" s="215">
        <f>IF(N120="sníž. přenesená",J120,0)</f>
        <v>0</v>
      </c>
      <c r="BI120" s="215">
        <f>IF(N120="nulová",J120,0)</f>
        <v>0</v>
      </c>
      <c r="BJ120" s="16" t="s">
        <v>77</v>
      </c>
      <c r="BK120" s="215">
        <f>ROUND(I120*H120,2)</f>
        <v>0</v>
      </c>
      <c r="BL120" s="16" t="s">
        <v>142</v>
      </c>
      <c r="BM120" s="16" t="s">
        <v>848</v>
      </c>
    </row>
    <row r="121" s="1" customFormat="1">
      <c r="B121" s="37"/>
      <c r="C121" s="38"/>
      <c r="D121" s="216" t="s">
        <v>132</v>
      </c>
      <c r="E121" s="38"/>
      <c r="F121" s="217" t="s">
        <v>340</v>
      </c>
      <c r="G121" s="38"/>
      <c r="H121" s="38"/>
      <c r="I121" s="130"/>
      <c r="J121" s="38"/>
      <c r="K121" s="38"/>
      <c r="L121" s="42"/>
      <c r="M121" s="218"/>
      <c r="N121" s="78"/>
      <c r="O121" s="78"/>
      <c r="P121" s="78"/>
      <c r="Q121" s="78"/>
      <c r="R121" s="78"/>
      <c r="S121" s="78"/>
      <c r="T121" s="79"/>
      <c r="AT121" s="16" t="s">
        <v>132</v>
      </c>
      <c r="AU121" s="16" t="s">
        <v>79</v>
      </c>
    </row>
    <row r="122" s="12" customFormat="1">
      <c r="B122" s="232"/>
      <c r="C122" s="233"/>
      <c r="D122" s="216" t="s">
        <v>192</v>
      </c>
      <c r="E122" s="234" t="s">
        <v>1</v>
      </c>
      <c r="F122" s="235" t="s">
        <v>849</v>
      </c>
      <c r="G122" s="233"/>
      <c r="H122" s="236">
        <v>20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192</v>
      </c>
      <c r="AU122" s="242" t="s">
        <v>79</v>
      </c>
      <c r="AV122" s="12" t="s">
        <v>79</v>
      </c>
      <c r="AW122" s="12" t="s">
        <v>31</v>
      </c>
      <c r="AX122" s="12" t="s">
        <v>77</v>
      </c>
      <c r="AY122" s="242" t="s">
        <v>122</v>
      </c>
    </row>
    <row r="123" s="1" customFormat="1" ht="16.5" customHeight="1">
      <c r="B123" s="37"/>
      <c r="C123" s="204" t="s">
        <v>257</v>
      </c>
      <c r="D123" s="204" t="s">
        <v>125</v>
      </c>
      <c r="E123" s="205" t="s">
        <v>344</v>
      </c>
      <c r="F123" s="206" t="s">
        <v>345</v>
      </c>
      <c r="G123" s="207" t="s">
        <v>272</v>
      </c>
      <c r="H123" s="208">
        <v>22.23</v>
      </c>
      <c r="I123" s="209"/>
      <c r="J123" s="210">
        <f>ROUND(I123*H123,2)</f>
        <v>0</v>
      </c>
      <c r="K123" s="206" t="s">
        <v>129</v>
      </c>
      <c r="L123" s="42"/>
      <c r="M123" s="211" t="s">
        <v>1</v>
      </c>
      <c r="N123" s="212" t="s">
        <v>40</v>
      </c>
      <c r="O123" s="78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6" t="s">
        <v>142</v>
      </c>
      <c r="AT123" s="16" t="s">
        <v>125</v>
      </c>
      <c r="AU123" s="16" t="s">
        <v>79</v>
      </c>
      <c r="AY123" s="16" t="s">
        <v>122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77</v>
      </c>
      <c r="BK123" s="215">
        <f>ROUND(I123*H123,2)</f>
        <v>0</v>
      </c>
      <c r="BL123" s="16" t="s">
        <v>142</v>
      </c>
      <c r="BM123" s="16" t="s">
        <v>850</v>
      </c>
    </row>
    <row r="124" s="1" customFormat="1">
      <c r="B124" s="37"/>
      <c r="C124" s="38"/>
      <c r="D124" s="216" t="s">
        <v>132</v>
      </c>
      <c r="E124" s="38"/>
      <c r="F124" s="217" t="s">
        <v>347</v>
      </c>
      <c r="G124" s="38"/>
      <c r="H124" s="38"/>
      <c r="I124" s="130"/>
      <c r="J124" s="38"/>
      <c r="K124" s="38"/>
      <c r="L124" s="42"/>
      <c r="M124" s="218"/>
      <c r="N124" s="78"/>
      <c r="O124" s="78"/>
      <c r="P124" s="78"/>
      <c r="Q124" s="78"/>
      <c r="R124" s="78"/>
      <c r="S124" s="78"/>
      <c r="T124" s="79"/>
      <c r="AT124" s="16" t="s">
        <v>132</v>
      </c>
      <c r="AU124" s="16" t="s">
        <v>79</v>
      </c>
    </row>
    <row r="125" s="12" customFormat="1">
      <c r="B125" s="232"/>
      <c r="C125" s="233"/>
      <c r="D125" s="216" t="s">
        <v>192</v>
      </c>
      <c r="E125" s="234" t="s">
        <v>1</v>
      </c>
      <c r="F125" s="235" t="s">
        <v>851</v>
      </c>
      <c r="G125" s="233"/>
      <c r="H125" s="236">
        <v>18.23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192</v>
      </c>
      <c r="AU125" s="242" t="s">
        <v>79</v>
      </c>
      <c r="AV125" s="12" t="s">
        <v>79</v>
      </c>
      <c r="AW125" s="12" t="s">
        <v>31</v>
      </c>
      <c r="AX125" s="12" t="s">
        <v>69</v>
      </c>
      <c r="AY125" s="242" t="s">
        <v>122</v>
      </c>
    </row>
    <row r="126" s="12" customFormat="1">
      <c r="B126" s="232"/>
      <c r="C126" s="233"/>
      <c r="D126" s="216" t="s">
        <v>192</v>
      </c>
      <c r="E126" s="234" t="s">
        <v>1</v>
      </c>
      <c r="F126" s="235" t="s">
        <v>849</v>
      </c>
      <c r="G126" s="233"/>
      <c r="H126" s="236">
        <v>20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192</v>
      </c>
      <c r="AU126" s="242" t="s">
        <v>79</v>
      </c>
      <c r="AV126" s="12" t="s">
        <v>79</v>
      </c>
      <c r="AW126" s="12" t="s">
        <v>31</v>
      </c>
      <c r="AX126" s="12" t="s">
        <v>69</v>
      </c>
      <c r="AY126" s="242" t="s">
        <v>122</v>
      </c>
    </row>
    <row r="127" s="14" customFormat="1">
      <c r="B127" s="254"/>
      <c r="C127" s="255"/>
      <c r="D127" s="216" t="s">
        <v>192</v>
      </c>
      <c r="E127" s="256" t="s">
        <v>1</v>
      </c>
      <c r="F127" s="257" t="s">
        <v>294</v>
      </c>
      <c r="G127" s="255"/>
      <c r="H127" s="258">
        <v>38.230000000000004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AT127" s="264" t="s">
        <v>192</v>
      </c>
      <c r="AU127" s="264" t="s">
        <v>79</v>
      </c>
      <c r="AV127" s="14" t="s">
        <v>137</v>
      </c>
      <c r="AW127" s="14" t="s">
        <v>31</v>
      </c>
      <c r="AX127" s="14" t="s">
        <v>69</v>
      </c>
      <c r="AY127" s="264" t="s">
        <v>122</v>
      </c>
    </row>
    <row r="128" s="11" customFormat="1">
      <c r="B128" s="222"/>
      <c r="C128" s="223"/>
      <c r="D128" s="216" t="s">
        <v>192</v>
      </c>
      <c r="E128" s="224" t="s">
        <v>1</v>
      </c>
      <c r="F128" s="225" t="s">
        <v>349</v>
      </c>
      <c r="G128" s="223"/>
      <c r="H128" s="224" t="s">
        <v>1</v>
      </c>
      <c r="I128" s="226"/>
      <c r="J128" s="223"/>
      <c r="K128" s="223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192</v>
      </c>
      <c r="AU128" s="231" t="s">
        <v>79</v>
      </c>
      <c r="AV128" s="11" t="s">
        <v>77</v>
      </c>
      <c r="AW128" s="11" t="s">
        <v>31</v>
      </c>
      <c r="AX128" s="11" t="s">
        <v>69</v>
      </c>
      <c r="AY128" s="231" t="s">
        <v>122</v>
      </c>
    </row>
    <row r="129" s="12" customFormat="1">
      <c r="B129" s="232"/>
      <c r="C129" s="233"/>
      <c r="D129" s="216" t="s">
        <v>192</v>
      </c>
      <c r="E129" s="234" t="s">
        <v>1</v>
      </c>
      <c r="F129" s="235" t="s">
        <v>852</v>
      </c>
      <c r="G129" s="233"/>
      <c r="H129" s="236">
        <v>-16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192</v>
      </c>
      <c r="AU129" s="242" t="s">
        <v>79</v>
      </c>
      <c r="AV129" s="12" t="s">
        <v>79</v>
      </c>
      <c r="AW129" s="12" t="s">
        <v>31</v>
      </c>
      <c r="AX129" s="12" t="s">
        <v>69</v>
      </c>
      <c r="AY129" s="242" t="s">
        <v>122</v>
      </c>
    </row>
    <row r="130" s="13" customFormat="1">
      <c r="B130" s="243"/>
      <c r="C130" s="244"/>
      <c r="D130" s="216" t="s">
        <v>192</v>
      </c>
      <c r="E130" s="245" t="s">
        <v>1</v>
      </c>
      <c r="F130" s="246" t="s">
        <v>202</v>
      </c>
      <c r="G130" s="244"/>
      <c r="H130" s="247">
        <v>22.230000000000004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AT130" s="253" t="s">
        <v>192</v>
      </c>
      <c r="AU130" s="253" t="s">
        <v>79</v>
      </c>
      <c r="AV130" s="13" t="s">
        <v>142</v>
      </c>
      <c r="AW130" s="13" t="s">
        <v>31</v>
      </c>
      <c r="AX130" s="13" t="s">
        <v>77</v>
      </c>
      <c r="AY130" s="253" t="s">
        <v>122</v>
      </c>
    </row>
    <row r="131" s="1" customFormat="1" ht="16.5" customHeight="1">
      <c r="B131" s="37"/>
      <c r="C131" s="204" t="s">
        <v>263</v>
      </c>
      <c r="D131" s="204" t="s">
        <v>125</v>
      </c>
      <c r="E131" s="205" t="s">
        <v>353</v>
      </c>
      <c r="F131" s="206" t="s">
        <v>354</v>
      </c>
      <c r="G131" s="207" t="s">
        <v>272</v>
      </c>
      <c r="H131" s="208">
        <v>88.920000000000002</v>
      </c>
      <c r="I131" s="209"/>
      <c r="J131" s="210">
        <f>ROUND(I131*H131,2)</f>
        <v>0</v>
      </c>
      <c r="K131" s="206" t="s">
        <v>129</v>
      </c>
      <c r="L131" s="42"/>
      <c r="M131" s="211" t="s">
        <v>1</v>
      </c>
      <c r="N131" s="212" t="s">
        <v>40</v>
      </c>
      <c r="O131" s="78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16" t="s">
        <v>142</v>
      </c>
      <c r="AT131" s="16" t="s">
        <v>125</v>
      </c>
      <c r="AU131" s="16" t="s">
        <v>79</v>
      </c>
      <c r="AY131" s="16" t="s">
        <v>122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77</v>
      </c>
      <c r="BK131" s="215">
        <f>ROUND(I131*H131,2)</f>
        <v>0</v>
      </c>
      <c r="BL131" s="16" t="s">
        <v>142</v>
      </c>
      <c r="BM131" s="16" t="s">
        <v>853</v>
      </c>
    </row>
    <row r="132" s="1" customFormat="1">
      <c r="B132" s="37"/>
      <c r="C132" s="38"/>
      <c r="D132" s="216" t="s">
        <v>132</v>
      </c>
      <c r="E132" s="38"/>
      <c r="F132" s="217" t="s">
        <v>356</v>
      </c>
      <c r="G132" s="38"/>
      <c r="H132" s="38"/>
      <c r="I132" s="130"/>
      <c r="J132" s="38"/>
      <c r="K132" s="38"/>
      <c r="L132" s="42"/>
      <c r="M132" s="218"/>
      <c r="N132" s="78"/>
      <c r="O132" s="78"/>
      <c r="P132" s="78"/>
      <c r="Q132" s="78"/>
      <c r="R132" s="78"/>
      <c r="S132" s="78"/>
      <c r="T132" s="79"/>
      <c r="AT132" s="16" t="s">
        <v>132</v>
      </c>
      <c r="AU132" s="16" t="s">
        <v>79</v>
      </c>
    </row>
    <row r="133" s="12" customFormat="1">
      <c r="B133" s="232"/>
      <c r="C133" s="233"/>
      <c r="D133" s="216" t="s">
        <v>192</v>
      </c>
      <c r="E133" s="234" t="s">
        <v>1</v>
      </c>
      <c r="F133" s="235" t="s">
        <v>854</v>
      </c>
      <c r="G133" s="233"/>
      <c r="H133" s="236">
        <v>88.920000000000002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192</v>
      </c>
      <c r="AU133" s="242" t="s">
        <v>79</v>
      </c>
      <c r="AV133" s="12" t="s">
        <v>79</v>
      </c>
      <c r="AW133" s="12" t="s">
        <v>31</v>
      </c>
      <c r="AX133" s="12" t="s">
        <v>77</v>
      </c>
      <c r="AY133" s="242" t="s">
        <v>122</v>
      </c>
    </row>
    <row r="134" s="1" customFormat="1" ht="16.5" customHeight="1">
      <c r="B134" s="37"/>
      <c r="C134" s="204" t="s">
        <v>269</v>
      </c>
      <c r="D134" s="204" t="s">
        <v>125</v>
      </c>
      <c r="E134" s="205" t="s">
        <v>359</v>
      </c>
      <c r="F134" s="206" t="s">
        <v>360</v>
      </c>
      <c r="G134" s="207" t="s">
        <v>272</v>
      </c>
      <c r="H134" s="208">
        <v>22.23</v>
      </c>
      <c r="I134" s="209"/>
      <c r="J134" s="210">
        <f>ROUND(I134*H134,2)</f>
        <v>0</v>
      </c>
      <c r="K134" s="206" t="s">
        <v>129</v>
      </c>
      <c r="L134" s="42"/>
      <c r="M134" s="211" t="s">
        <v>1</v>
      </c>
      <c r="N134" s="212" t="s">
        <v>40</v>
      </c>
      <c r="O134" s="78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16" t="s">
        <v>142</v>
      </c>
      <c r="AT134" s="16" t="s">
        <v>125</v>
      </c>
      <c r="AU134" s="16" t="s">
        <v>79</v>
      </c>
      <c r="AY134" s="16" t="s">
        <v>122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77</v>
      </c>
      <c r="BK134" s="215">
        <f>ROUND(I134*H134,2)</f>
        <v>0</v>
      </c>
      <c r="BL134" s="16" t="s">
        <v>142</v>
      </c>
      <c r="BM134" s="16" t="s">
        <v>855</v>
      </c>
    </row>
    <row r="135" s="1" customFormat="1">
      <c r="B135" s="37"/>
      <c r="C135" s="38"/>
      <c r="D135" s="216" t="s">
        <v>132</v>
      </c>
      <c r="E135" s="38"/>
      <c r="F135" s="217" t="s">
        <v>362</v>
      </c>
      <c r="G135" s="38"/>
      <c r="H135" s="38"/>
      <c r="I135" s="130"/>
      <c r="J135" s="38"/>
      <c r="K135" s="38"/>
      <c r="L135" s="42"/>
      <c r="M135" s="218"/>
      <c r="N135" s="78"/>
      <c r="O135" s="78"/>
      <c r="P135" s="78"/>
      <c r="Q135" s="78"/>
      <c r="R135" s="78"/>
      <c r="S135" s="78"/>
      <c r="T135" s="79"/>
      <c r="AT135" s="16" t="s">
        <v>132</v>
      </c>
      <c r="AU135" s="16" t="s">
        <v>79</v>
      </c>
    </row>
    <row r="136" s="1" customFormat="1" ht="16.5" customHeight="1">
      <c r="B136" s="37"/>
      <c r="C136" s="204" t="s">
        <v>280</v>
      </c>
      <c r="D136" s="204" t="s">
        <v>125</v>
      </c>
      <c r="E136" s="205" t="s">
        <v>364</v>
      </c>
      <c r="F136" s="206" t="s">
        <v>365</v>
      </c>
      <c r="G136" s="207" t="s">
        <v>272</v>
      </c>
      <c r="H136" s="208">
        <v>22.23</v>
      </c>
      <c r="I136" s="209"/>
      <c r="J136" s="210">
        <f>ROUND(I136*H136,2)</f>
        <v>0</v>
      </c>
      <c r="K136" s="206" t="s">
        <v>129</v>
      </c>
      <c r="L136" s="42"/>
      <c r="M136" s="211" t="s">
        <v>1</v>
      </c>
      <c r="N136" s="212" t="s">
        <v>40</v>
      </c>
      <c r="O136" s="78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16" t="s">
        <v>142</v>
      </c>
      <c r="AT136" s="16" t="s">
        <v>125</v>
      </c>
      <c r="AU136" s="16" t="s">
        <v>79</v>
      </c>
      <c r="AY136" s="16" t="s">
        <v>122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77</v>
      </c>
      <c r="BK136" s="215">
        <f>ROUND(I136*H136,2)</f>
        <v>0</v>
      </c>
      <c r="BL136" s="16" t="s">
        <v>142</v>
      </c>
      <c r="BM136" s="16" t="s">
        <v>856</v>
      </c>
    </row>
    <row r="137" s="1" customFormat="1">
      <c r="B137" s="37"/>
      <c r="C137" s="38"/>
      <c r="D137" s="216" t="s">
        <v>132</v>
      </c>
      <c r="E137" s="38"/>
      <c r="F137" s="217" t="s">
        <v>367</v>
      </c>
      <c r="G137" s="38"/>
      <c r="H137" s="38"/>
      <c r="I137" s="130"/>
      <c r="J137" s="38"/>
      <c r="K137" s="38"/>
      <c r="L137" s="42"/>
      <c r="M137" s="218"/>
      <c r="N137" s="78"/>
      <c r="O137" s="78"/>
      <c r="P137" s="78"/>
      <c r="Q137" s="78"/>
      <c r="R137" s="78"/>
      <c r="S137" s="78"/>
      <c r="T137" s="79"/>
      <c r="AT137" s="16" t="s">
        <v>132</v>
      </c>
      <c r="AU137" s="16" t="s">
        <v>79</v>
      </c>
    </row>
    <row r="138" s="1" customFormat="1" ht="16.5" customHeight="1">
      <c r="B138" s="37"/>
      <c r="C138" s="204" t="s">
        <v>8</v>
      </c>
      <c r="D138" s="204" t="s">
        <v>125</v>
      </c>
      <c r="E138" s="205" t="s">
        <v>369</v>
      </c>
      <c r="F138" s="206" t="s">
        <v>370</v>
      </c>
      <c r="G138" s="207" t="s">
        <v>371</v>
      </c>
      <c r="H138" s="208">
        <v>42.237000000000002</v>
      </c>
      <c r="I138" s="209"/>
      <c r="J138" s="210">
        <f>ROUND(I138*H138,2)</f>
        <v>0</v>
      </c>
      <c r="K138" s="206" t="s">
        <v>129</v>
      </c>
      <c r="L138" s="42"/>
      <c r="M138" s="211" t="s">
        <v>1</v>
      </c>
      <c r="N138" s="212" t="s">
        <v>40</v>
      </c>
      <c r="O138" s="78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16" t="s">
        <v>142</v>
      </c>
      <c r="AT138" s="16" t="s">
        <v>125</v>
      </c>
      <c r="AU138" s="16" t="s">
        <v>79</v>
      </c>
      <c r="AY138" s="16" t="s">
        <v>122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77</v>
      </c>
      <c r="BK138" s="215">
        <f>ROUND(I138*H138,2)</f>
        <v>0</v>
      </c>
      <c r="BL138" s="16" t="s">
        <v>142</v>
      </c>
      <c r="BM138" s="16" t="s">
        <v>857</v>
      </c>
    </row>
    <row r="139" s="1" customFormat="1">
      <c r="B139" s="37"/>
      <c r="C139" s="38"/>
      <c r="D139" s="216" t="s">
        <v>132</v>
      </c>
      <c r="E139" s="38"/>
      <c r="F139" s="217" t="s">
        <v>373</v>
      </c>
      <c r="G139" s="38"/>
      <c r="H139" s="38"/>
      <c r="I139" s="130"/>
      <c r="J139" s="38"/>
      <c r="K139" s="38"/>
      <c r="L139" s="42"/>
      <c r="M139" s="218"/>
      <c r="N139" s="78"/>
      <c r="O139" s="78"/>
      <c r="P139" s="78"/>
      <c r="Q139" s="78"/>
      <c r="R139" s="78"/>
      <c r="S139" s="78"/>
      <c r="T139" s="79"/>
      <c r="AT139" s="16" t="s">
        <v>132</v>
      </c>
      <c r="AU139" s="16" t="s">
        <v>79</v>
      </c>
    </row>
    <row r="140" s="12" customFormat="1">
      <c r="B140" s="232"/>
      <c r="C140" s="233"/>
      <c r="D140" s="216" t="s">
        <v>192</v>
      </c>
      <c r="E140" s="234" t="s">
        <v>1</v>
      </c>
      <c r="F140" s="235" t="s">
        <v>858</v>
      </c>
      <c r="G140" s="233"/>
      <c r="H140" s="236">
        <v>42.237000000000002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192</v>
      </c>
      <c r="AU140" s="242" t="s">
        <v>79</v>
      </c>
      <c r="AV140" s="12" t="s">
        <v>79</v>
      </c>
      <c r="AW140" s="12" t="s">
        <v>31</v>
      </c>
      <c r="AX140" s="12" t="s">
        <v>77</v>
      </c>
      <c r="AY140" s="242" t="s">
        <v>122</v>
      </c>
    </row>
    <row r="141" s="1" customFormat="1" ht="16.5" customHeight="1">
      <c r="B141" s="37"/>
      <c r="C141" s="204" t="s">
        <v>296</v>
      </c>
      <c r="D141" s="204" t="s">
        <v>125</v>
      </c>
      <c r="E141" s="205" t="s">
        <v>859</v>
      </c>
      <c r="F141" s="206" t="s">
        <v>860</v>
      </c>
      <c r="G141" s="207" t="s">
        <v>272</v>
      </c>
      <c r="H141" s="208">
        <v>8</v>
      </c>
      <c r="I141" s="209"/>
      <c r="J141" s="210">
        <f>ROUND(I141*H141,2)</f>
        <v>0</v>
      </c>
      <c r="K141" s="206" t="s">
        <v>129</v>
      </c>
      <c r="L141" s="42"/>
      <c r="M141" s="211" t="s">
        <v>1</v>
      </c>
      <c r="N141" s="212" t="s">
        <v>40</v>
      </c>
      <c r="O141" s="78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6" t="s">
        <v>142</v>
      </c>
      <c r="AT141" s="16" t="s">
        <v>125</v>
      </c>
      <c r="AU141" s="16" t="s">
        <v>79</v>
      </c>
      <c r="AY141" s="16" t="s">
        <v>122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77</v>
      </c>
      <c r="BK141" s="215">
        <f>ROUND(I141*H141,2)</f>
        <v>0</v>
      </c>
      <c r="BL141" s="16" t="s">
        <v>142</v>
      </c>
      <c r="BM141" s="16" t="s">
        <v>861</v>
      </c>
    </row>
    <row r="142" s="1" customFormat="1">
      <c r="B142" s="37"/>
      <c r="C142" s="38"/>
      <c r="D142" s="216" t="s">
        <v>132</v>
      </c>
      <c r="E142" s="38"/>
      <c r="F142" s="217" t="s">
        <v>862</v>
      </c>
      <c r="G142" s="38"/>
      <c r="H142" s="38"/>
      <c r="I142" s="130"/>
      <c r="J142" s="38"/>
      <c r="K142" s="38"/>
      <c r="L142" s="42"/>
      <c r="M142" s="218"/>
      <c r="N142" s="78"/>
      <c r="O142" s="78"/>
      <c r="P142" s="78"/>
      <c r="Q142" s="78"/>
      <c r="R142" s="78"/>
      <c r="S142" s="78"/>
      <c r="T142" s="79"/>
      <c r="AT142" s="16" t="s">
        <v>132</v>
      </c>
      <c r="AU142" s="16" t="s">
        <v>79</v>
      </c>
    </row>
    <row r="143" s="12" customFormat="1">
      <c r="B143" s="232"/>
      <c r="C143" s="233"/>
      <c r="D143" s="216" t="s">
        <v>192</v>
      </c>
      <c r="E143" s="234" t="s">
        <v>1</v>
      </c>
      <c r="F143" s="235" t="s">
        <v>863</v>
      </c>
      <c r="G143" s="233"/>
      <c r="H143" s="236">
        <v>8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192</v>
      </c>
      <c r="AU143" s="242" t="s">
        <v>79</v>
      </c>
      <c r="AV143" s="12" t="s">
        <v>79</v>
      </c>
      <c r="AW143" s="12" t="s">
        <v>31</v>
      </c>
      <c r="AX143" s="12" t="s">
        <v>69</v>
      </c>
      <c r="AY143" s="242" t="s">
        <v>122</v>
      </c>
    </row>
    <row r="144" s="13" customFormat="1">
      <c r="B144" s="243"/>
      <c r="C144" s="244"/>
      <c r="D144" s="216" t="s">
        <v>192</v>
      </c>
      <c r="E144" s="245" t="s">
        <v>1</v>
      </c>
      <c r="F144" s="246" t="s">
        <v>202</v>
      </c>
      <c r="G144" s="244"/>
      <c r="H144" s="247">
        <v>8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AT144" s="253" t="s">
        <v>192</v>
      </c>
      <c r="AU144" s="253" t="s">
        <v>79</v>
      </c>
      <c r="AV144" s="13" t="s">
        <v>142</v>
      </c>
      <c r="AW144" s="13" t="s">
        <v>31</v>
      </c>
      <c r="AX144" s="13" t="s">
        <v>77</v>
      </c>
      <c r="AY144" s="253" t="s">
        <v>122</v>
      </c>
    </row>
    <row r="145" s="1" customFormat="1" ht="16.5" customHeight="1">
      <c r="B145" s="37"/>
      <c r="C145" s="265" t="s">
        <v>301</v>
      </c>
      <c r="D145" s="265" t="s">
        <v>394</v>
      </c>
      <c r="E145" s="266" t="s">
        <v>864</v>
      </c>
      <c r="F145" s="267" t="s">
        <v>865</v>
      </c>
      <c r="G145" s="268" t="s">
        <v>371</v>
      </c>
      <c r="H145" s="269">
        <v>15.199999999999999</v>
      </c>
      <c r="I145" s="270"/>
      <c r="J145" s="271">
        <f>ROUND(I145*H145,2)</f>
        <v>0</v>
      </c>
      <c r="K145" s="267" t="s">
        <v>129</v>
      </c>
      <c r="L145" s="272"/>
      <c r="M145" s="273" t="s">
        <v>1</v>
      </c>
      <c r="N145" s="274" t="s">
        <v>40</v>
      </c>
      <c r="O145" s="78"/>
      <c r="P145" s="213">
        <f>O145*H145</f>
        <v>0</v>
      </c>
      <c r="Q145" s="213">
        <v>1</v>
      </c>
      <c r="R145" s="213">
        <f>Q145*H145</f>
        <v>15.199999999999999</v>
      </c>
      <c r="S145" s="213">
        <v>0</v>
      </c>
      <c r="T145" s="214">
        <f>S145*H145</f>
        <v>0</v>
      </c>
      <c r="AR145" s="16" t="s">
        <v>237</v>
      </c>
      <c r="AT145" s="16" t="s">
        <v>394</v>
      </c>
      <c r="AU145" s="16" t="s">
        <v>79</v>
      </c>
      <c r="AY145" s="16" t="s">
        <v>122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77</v>
      </c>
      <c r="BK145" s="215">
        <f>ROUND(I145*H145,2)</f>
        <v>0</v>
      </c>
      <c r="BL145" s="16" t="s">
        <v>142</v>
      </c>
      <c r="BM145" s="16" t="s">
        <v>866</v>
      </c>
    </row>
    <row r="146" s="1" customFormat="1">
      <c r="B146" s="37"/>
      <c r="C146" s="38"/>
      <c r="D146" s="216" t="s">
        <v>132</v>
      </c>
      <c r="E146" s="38"/>
      <c r="F146" s="217" t="s">
        <v>865</v>
      </c>
      <c r="G146" s="38"/>
      <c r="H146" s="38"/>
      <c r="I146" s="130"/>
      <c r="J146" s="38"/>
      <c r="K146" s="38"/>
      <c r="L146" s="42"/>
      <c r="M146" s="218"/>
      <c r="N146" s="78"/>
      <c r="O146" s="78"/>
      <c r="P146" s="78"/>
      <c r="Q146" s="78"/>
      <c r="R146" s="78"/>
      <c r="S146" s="78"/>
      <c r="T146" s="79"/>
      <c r="AT146" s="16" t="s">
        <v>132</v>
      </c>
      <c r="AU146" s="16" t="s">
        <v>79</v>
      </c>
    </row>
    <row r="147" s="12" customFormat="1">
      <c r="B147" s="232"/>
      <c r="C147" s="233"/>
      <c r="D147" s="216" t="s">
        <v>192</v>
      </c>
      <c r="E147" s="234" t="s">
        <v>1</v>
      </c>
      <c r="F147" s="235" t="s">
        <v>867</v>
      </c>
      <c r="G147" s="233"/>
      <c r="H147" s="236">
        <v>15.199999999999999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192</v>
      </c>
      <c r="AU147" s="242" t="s">
        <v>79</v>
      </c>
      <c r="AV147" s="12" t="s">
        <v>79</v>
      </c>
      <c r="AW147" s="12" t="s">
        <v>31</v>
      </c>
      <c r="AX147" s="12" t="s">
        <v>77</v>
      </c>
      <c r="AY147" s="242" t="s">
        <v>122</v>
      </c>
    </row>
    <row r="148" s="1" customFormat="1" ht="16.5" customHeight="1">
      <c r="B148" s="37"/>
      <c r="C148" s="204" t="s">
        <v>310</v>
      </c>
      <c r="D148" s="204" t="s">
        <v>125</v>
      </c>
      <c r="E148" s="205" t="s">
        <v>382</v>
      </c>
      <c r="F148" s="206" t="s">
        <v>383</v>
      </c>
      <c r="G148" s="207" t="s">
        <v>189</v>
      </c>
      <c r="H148" s="208">
        <v>34</v>
      </c>
      <c r="I148" s="209"/>
      <c r="J148" s="210">
        <f>ROUND(I148*H148,2)</f>
        <v>0</v>
      </c>
      <c r="K148" s="206" t="s">
        <v>129</v>
      </c>
      <c r="L148" s="42"/>
      <c r="M148" s="211" t="s">
        <v>1</v>
      </c>
      <c r="N148" s="212" t="s">
        <v>40</v>
      </c>
      <c r="O148" s="78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AR148" s="16" t="s">
        <v>142</v>
      </c>
      <c r="AT148" s="16" t="s">
        <v>125</v>
      </c>
      <c r="AU148" s="16" t="s">
        <v>79</v>
      </c>
      <c r="AY148" s="16" t="s">
        <v>122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77</v>
      </c>
      <c r="BK148" s="215">
        <f>ROUND(I148*H148,2)</f>
        <v>0</v>
      </c>
      <c r="BL148" s="16" t="s">
        <v>142</v>
      </c>
      <c r="BM148" s="16" t="s">
        <v>868</v>
      </c>
    </row>
    <row r="149" s="1" customFormat="1">
      <c r="B149" s="37"/>
      <c r="C149" s="38"/>
      <c r="D149" s="216" t="s">
        <v>132</v>
      </c>
      <c r="E149" s="38"/>
      <c r="F149" s="217" t="s">
        <v>385</v>
      </c>
      <c r="G149" s="38"/>
      <c r="H149" s="38"/>
      <c r="I149" s="130"/>
      <c r="J149" s="38"/>
      <c r="K149" s="38"/>
      <c r="L149" s="42"/>
      <c r="M149" s="218"/>
      <c r="N149" s="78"/>
      <c r="O149" s="78"/>
      <c r="P149" s="78"/>
      <c r="Q149" s="78"/>
      <c r="R149" s="78"/>
      <c r="S149" s="78"/>
      <c r="T149" s="79"/>
      <c r="AT149" s="16" t="s">
        <v>132</v>
      </c>
      <c r="AU149" s="16" t="s">
        <v>79</v>
      </c>
    </row>
    <row r="150" s="12" customFormat="1">
      <c r="B150" s="232"/>
      <c r="C150" s="233"/>
      <c r="D150" s="216" t="s">
        <v>192</v>
      </c>
      <c r="E150" s="234" t="s">
        <v>1</v>
      </c>
      <c r="F150" s="235" t="s">
        <v>869</v>
      </c>
      <c r="G150" s="233"/>
      <c r="H150" s="236">
        <v>34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192</v>
      </c>
      <c r="AU150" s="242" t="s">
        <v>79</v>
      </c>
      <c r="AV150" s="12" t="s">
        <v>79</v>
      </c>
      <c r="AW150" s="12" t="s">
        <v>31</v>
      </c>
      <c r="AX150" s="12" t="s">
        <v>77</v>
      </c>
      <c r="AY150" s="242" t="s">
        <v>122</v>
      </c>
    </row>
    <row r="151" s="1" customFormat="1" ht="16.5" customHeight="1">
      <c r="B151" s="37"/>
      <c r="C151" s="204" t="s">
        <v>315</v>
      </c>
      <c r="D151" s="204" t="s">
        <v>125</v>
      </c>
      <c r="E151" s="205" t="s">
        <v>388</v>
      </c>
      <c r="F151" s="206" t="s">
        <v>389</v>
      </c>
      <c r="G151" s="207" t="s">
        <v>189</v>
      </c>
      <c r="H151" s="208">
        <v>39</v>
      </c>
      <c r="I151" s="209"/>
      <c r="J151" s="210">
        <f>ROUND(I151*H151,2)</f>
        <v>0</v>
      </c>
      <c r="K151" s="206" t="s">
        <v>129</v>
      </c>
      <c r="L151" s="42"/>
      <c r="M151" s="211" t="s">
        <v>1</v>
      </c>
      <c r="N151" s="212" t="s">
        <v>40</v>
      </c>
      <c r="O151" s="78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6" t="s">
        <v>142</v>
      </c>
      <c r="AT151" s="16" t="s">
        <v>125</v>
      </c>
      <c r="AU151" s="16" t="s">
        <v>79</v>
      </c>
      <c r="AY151" s="16" t="s">
        <v>122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77</v>
      </c>
      <c r="BK151" s="215">
        <f>ROUND(I151*H151,2)</f>
        <v>0</v>
      </c>
      <c r="BL151" s="16" t="s">
        <v>142</v>
      </c>
      <c r="BM151" s="16" t="s">
        <v>870</v>
      </c>
    </row>
    <row r="152" s="1" customFormat="1">
      <c r="B152" s="37"/>
      <c r="C152" s="38"/>
      <c r="D152" s="216" t="s">
        <v>132</v>
      </c>
      <c r="E152" s="38"/>
      <c r="F152" s="217" t="s">
        <v>391</v>
      </c>
      <c r="G152" s="38"/>
      <c r="H152" s="38"/>
      <c r="I152" s="130"/>
      <c r="J152" s="38"/>
      <c r="K152" s="38"/>
      <c r="L152" s="42"/>
      <c r="M152" s="218"/>
      <c r="N152" s="78"/>
      <c r="O152" s="78"/>
      <c r="P152" s="78"/>
      <c r="Q152" s="78"/>
      <c r="R152" s="78"/>
      <c r="S152" s="78"/>
      <c r="T152" s="79"/>
      <c r="AT152" s="16" t="s">
        <v>132</v>
      </c>
      <c r="AU152" s="16" t="s">
        <v>79</v>
      </c>
    </row>
    <row r="153" s="12" customFormat="1">
      <c r="B153" s="232"/>
      <c r="C153" s="233"/>
      <c r="D153" s="216" t="s">
        <v>192</v>
      </c>
      <c r="E153" s="234" t="s">
        <v>1</v>
      </c>
      <c r="F153" s="235" t="s">
        <v>871</v>
      </c>
      <c r="G153" s="233"/>
      <c r="H153" s="236">
        <v>34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192</v>
      </c>
      <c r="AU153" s="242" t="s">
        <v>79</v>
      </c>
      <c r="AV153" s="12" t="s">
        <v>79</v>
      </c>
      <c r="AW153" s="12" t="s">
        <v>31</v>
      </c>
      <c r="AX153" s="12" t="s">
        <v>69</v>
      </c>
      <c r="AY153" s="242" t="s">
        <v>122</v>
      </c>
    </row>
    <row r="154" s="12" customFormat="1">
      <c r="B154" s="232"/>
      <c r="C154" s="233"/>
      <c r="D154" s="216" t="s">
        <v>192</v>
      </c>
      <c r="E154" s="234" t="s">
        <v>1</v>
      </c>
      <c r="F154" s="235" t="s">
        <v>872</v>
      </c>
      <c r="G154" s="233"/>
      <c r="H154" s="236">
        <v>5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192</v>
      </c>
      <c r="AU154" s="242" t="s">
        <v>79</v>
      </c>
      <c r="AV154" s="12" t="s">
        <v>79</v>
      </c>
      <c r="AW154" s="12" t="s">
        <v>31</v>
      </c>
      <c r="AX154" s="12" t="s">
        <v>69</v>
      </c>
      <c r="AY154" s="242" t="s">
        <v>122</v>
      </c>
    </row>
    <row r="155" s="13" customFormat="1">
      <c r="B155" s="243"/>
      <c r="C155" s="244"/>
      <c r="D155" s="216" t="s">
        <v>192</v>
      </c>
      <c r="E155" s="245" t="s">
        <v>1</v>
      </c>
      <c r="F155" s="246" t="s">
        <v>202</v>
      </c>
      <c r="G155" s="244"/>
      <c r="H155" s="247">
        <v>39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AT155" s="253" t="s">
        <v>192</v>
      </c>
      <c r="AU155" s="253" t="s">
        <v>79</v>
      </c>
      <c r="AV155" s="13" t="s">
        <v>142</v>
      </c>
      <c r="AW155" s="13" t="s">
        <v>31</v>
      </c>
      <c r="AX155" s="13" t="s">
        <v>77</v>
      </c>
      <c r="AY155" s="253" t="s">
        <v>122</v>
      </c>
    </row>
    <row r="156" s="1" customFormat="1" ht="16.5" customHeight="1">
      <c r="B156" s="37"/>
      <c r="C156" s="265" t="s">
        <v>321</v>
      </c>
      <c r="D156" s="265" t="s">
        <v>394</v>
      </c>
      <c r="E156" s="266" t="s">
        <v>395</v>
      </c>
      <c r="F156" s="267" t="s">
        <v>396</v>
      </c>
      <c r="G156" s="268" t="s">
        <v>371</v>
      </c>
      <c r="H156" s="269">
        <v>7.4100000000000001</v>
      </c>
      <c r="I156" s="270"/>
      <c r="J156" s="271">
        <f>ROUND(I156*H156,2)</f>
        <v>0</v>
      </c>
      <c r="K156" s="267" t="s">
        <v>129</v>
      </c>
      <c r="L156" s="272"/>
      <c r="M156" s="273" t="s">
        <v>1</v>
      </c>
      <c r="N156" s="274" t="s">
        <v>40</v>
      </c>
      <c r="O156" s="78"/>
      <c r="P156" s="213">
        <f>O156*H156</f>
        <v>0</v>
      </c>
      <c r="Q156" s="213">
        <v>1</v>
      </c>
      <c r="R156" s="213">
        <f>Q156*H156</f>
        <v>7.4100000000000001</v>
      </c>
      <c r="S156" s="213">
        <v>0</v>
      </c>
      <c r="T156" s="214">
        <f>S156*H156</f>
        <v>0</v>
      </c>
      <c r="AR156" s="16" t="s">
        <v>237</v>
      </c>
      <c r="AT156" s="16" t="s">
        <v>394</v>
      </c>
      <c r="AU156" s="16" t="s">
        <v>79</v>
      </c>
      <c r="AY156" s="16" t="s">
        <v>122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77</v>
      </c>
      <c r="BK156" s="215">
        <f>ROUND(I156*H156,2)</f>
        <v>0</v>
      </c>
      <c r="BL156" s="16" t="s">
        <v>142</v>
      </c>
      <c r="BM156" s="16" t="s">
        <v>873</v>
      </c>
    </row>
    <row r="157" s="1" customFormat="1">
      <c r="B157" s="37"/>
      <c r="C157" s="38"/>
      <c r="D157" s="216" t="s">
        <v>132</v>
      </c>
      <c r="E157" s="38"/>
      <c r="F157" s="217" t="s">
        <v>396</v>
      </c>
      <c r="G157" s="38"/>
      <c r="H157" s="38"/>
      <c r="I157" s="130"/>
      <c r="J157" s="38"/>
      <c r="K157" s="38"/>
      <c r="L157" s="42"/>
      <c r="M157" s="218"/>
      <c r="N157" s="78"/>
      <c r="O157" s="78"/>
      <c r="P157" s="78"/>
      <c r="Q157" s="78"/>
      <c r="R157" s="78"/>
      <c r="S157" s="78"/>
      <c r="T157" s="79"/>
      <c r="AT157" s="16" t="s">
        <v>132</v>
      </c>
      <c r="AU157" s="16" t="s">
        <v>79</v>
      </c>
    </row>
    <row r="158" s="12" customFormat="1">
      <c r="B158" s="232"/>
      <c r="C158" s="233"/>
      <c r="D158" s="216" t="s">
        <v>192</v>
      </c>
      <c r="E158" s="234" t="s">
        <v>1</v>
      </c>
      <c r="F158" s="235" t="s">
        <v>874</v>
      </c>
      <c r="G158" s="233"/>
      <c r="H158" s="236">
        <v>7.4100000000000001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192</v>
      </c>
      <c r="AU158" s="242" t="s">
        <v>79</v>
      </c>
      <c r="AV158" s="12" t="s">
        <v>79</v>
      </c>
      <c r="AW158" s="12" t="s">
        <v>31</v>
      </c>
      <c r="AX158" s="12" t="s">
        <v>77</v>
      </c>
      <c r="AY158" s="242" t="s">
        <v>122</v>
      </c>
    </row>
    <row r="159" s="1" customFormat="1" ht="16.5" customHeight="1">
      <c r="B159" s="37"/>
      <c r="C159" s="204" t="s">
        <v>7</v>
      </c>
      <c r="D159" s="204" t="s">
        <v>125</v>
      </c>
      <c r="E159" s="205" t="s">
        <v>400</v>
      </c>
      <c r="F159" s="206" t="s">
        <v>401</v>
      </c>
      <c r="G159" s="207" t="s">
        <v>189</v>
      </c>
      <c r="H159" s="208">
        <v>34</v>
      </c>
      <c r="I159" s="209"/>
      <c r="J159" s="210">
        <f>ROUND(I159*H159,2)</f>
        <v>0</v>
      </c>
      <c r="K159" s="206" t="s">
        <v>129</v>
      </c>
      <c r="L159" s="42"/>
      <c r="M159" s="211" t="s">
        <v>1</v>
      </c>
      <c r="N159" s="212" t="s">
        <v>40</v>
      </c>
      <c r="O159" s="78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16" t="s">
        <v>142</v>
      </c>
      <c r="AT159" s="16" t="s">
        <v>125</v>
      </c>
      <c r="AU159" s="16" t="s">
        <v>79</v>
      </c>
      <c r="AY159" s="16" t="s">
        <v>122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77</v>
      </c>
      <c r="BK159" s="215">
        <f>ROUND(I159*H159,2)</f>
        <v>0</v>
      </c>
      <c r="BL159" s="16" t="s">
        <v>142</v>
      </c>
      <c r="BM159" s="16" t="s">
        <v>875</v>
      </c>
    </row>
    <row r="160" s="1" customFormat="1">
      <c r="B160" s="37"/>
      <c r="C160" s="38"/>
      <c r="D160" s="216" t="s">
        <v>132</v>
      </c>
      <c r="E160" s="38"/>
      <c r="F160" s="217" t="s">
        <v>403</v>
      </c>
      <c r="G160" s="38"/>
      <c r="H160" s="38"/>
      <c r="I160" s="130"/>
      <c r="J160" s="38"/>
      <c r="K160" s="38"/>
      <c r="L160" s="42"/>
      <c r="M160" s="218"/>
      <c r="N160" s="78"/>
      <c r="O160" s="78"/>
      <c r="P160" s="78"/>
      <c r="Q160" s="78"/>
      <c r="R160" s="78"/>
      <c r="S160" s="78"/>
      <c r="T160" s="79"/>
      <c r="AT160" s="16" t="s">
        <v>132</v>
      </c>
      <c r="AU160" s="16" t="s">
        <v>79</v>
      </c>
    </row>
    <row r="161" s="1" customFormat="1" ht="16.5" customHeight="1">
      <c r="B161" s="37"/>
      <c r="C161" s="265" t="s">
        <v>331</v>
      </c>
      <c r="D161" s="265" t="s">
        <v>394</v>
      </c>
      <c r="E161" s="266" t="s">
        <v>405</v>
      </c>
      <c r="F161" s="267" t="s">
        <v>406</v>
      </c>
      <c r="G161" s="268" t="s">
        <v>407</v>
      </c>
      <c r="H161" s="269">
        <v>1.0509999999999999</v>
      </c>
      <c r="I161" s="270"/>
      <c r="J161" s="271">
        <f>ROUND(I161*H161,2)</f>
        <v>0</v>
      </c>
      <c r="K161" s="267" t="s">
        <v>129</v>
      </c>
      <c r="L161" s="272"/>
      <c r="M161" s="273" t="s">
        <v>1</v>
      </c>
      <c r="N161" s="274" t="s">
        <v>40</v>
      </c>
      <c r="O161" s="78"/>
      <c r="P161" s="213">
        <f>O161*H161</f>
        <v>0</v>
      </c>
      <c r="Q161" s="213">
        <v>0.001</v>
      </c>
      <c r="R161" s="213">
        <f>Q161*H161</f>
        <v>0.0010509999999999999</v>
      </c>
      <c r="S161" s="213">
        <v>0</v>
      </c>
      <c r="T161" s="214">
        <f>S161*H161</f>
        <v>0</v>
      </c>
      <c r="AR161" s="16" t="s">
        <v>237</v>
      </c>
      <c r="AT161" s="16" t="s">
        <v>394</v>
      </c>
      <c r="AU161" s="16" t="s">
        <v>79</v>
      </c>
      <c r="AY161" s="16" t="s">
        <v>122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77</v>
      </c>
      <c r="BK161" s="215">
        <f>ROUND(I161*H161,2)</f>
        <v>0</v>
      </c>
      <c r="BL161" s="16" t="s">
        <v>142</v>
      </c>
      <c r="BM161" s="16" t="s">
        <v>876</v>
      </c>
    </row>
    <row r="162" s="1" customFormat="1">
      <c r="B162" s="37"/>
      <c r="C162" s="38"/>
      <c r="D162" s="216" t="s">
        <v>132</v>
      </c>
      <c r="E162" s="38"/>
      <c r="F162" s="217" t="s">
        <v>406</v>
      </c>
      <c r="G162" s="38"/>
      <c r="H162" s="38"/>
      <c r="I162" s="130"/>
      <c r="J162" s="38"/>
      <c r="K162" s="38"/>
      <c r="L162" s="42"/>
      <c r="M162" s="218"/>
      <c r="N162" s="78"/>
      <c r="O162" s="78"/>
      <c r="P162" s="78"/>
      <c r="Q162" s="78"/>
      <c r="R162" s="78"/>
      <c r="S162" s="78"/>
      <c r="T162" s="79"/>
      <c r="AT162" s="16" t="s">
        <v>132</v>
      </c>
      <c r="AU162" s="16" t="s">
        <v>79</v>
      </c>
    </row>
    <row r="163" s="12" customFormat="1">
      <c r="B163" s="232"/>
      <c r="C163" s="233"/>
      <c r="D163" s="216" t="s">
        <v>192</v>
      </c>
      <c r="E163" s="234" t="s">
        <v>1</v>
      </c>
      <c r="F163" s="235" t="s">
        <v>877</v>
      </c>
      <c r="G163" s="233"/>
      <c r="H163" s="236">
        <v>1.0509999999999999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192</v>
      </c>
      <c r="AU163" s="242" t="s">
        <v>79</v>
      </c>
      <c r="AV163" s="12" t="s">
        <v>79</v>
      </c>
      <c r="AW163" s="12" t="s">
        <v>31</v>
      </c>
      <c r="AX163" s="12" t="s">
        <v>77</v>
      </c>
      <c r="AY163" s="242" t="s">
        <v>122</v>
      </c>
    </row>
    <row r="164" s="1" customFormat="1" ht="16.5" customHeight="1">
      <c r="B164" s="37"/>
      <c r="C164" s="204" t="s">
        <v>336</v>
      </c>
      <c r="D164" s="204" t="s">
        <v>125</v>
      </c>
      <c r="E164" s="205" t="s">
        <v>878</v>
      </c>
      <c r="F164" s="206" t="s">
        <v>879</v>
      </c>
      <c r="G164" s="207" t="s">
        <v>189</v>
      </c>
      <c r="H164" s="208">
        <v>5</v>
      </c>
      <c r="I164" s="209"/>
      <c r="J164" s="210">
        <f>ROUND(I164*H164,2)</f>
        <v>0</v>
      </c>
      <c r="K164" s="206" t="s">
        <v>129</v>
      </c>
      <c r="L164" s="42"/>
      <c r="M164" s="211" t="s">
        <v>1</v>
      </c>
      <c r="N164" s="212" t="s">
        <v>40</v>
      </c>
      <c r="O164" s="78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AR164" s="16" t="s">
        <v>142</v>
      </c>
      <c r="AT164" s="16" t="s">
        <v>125</v>
      </c>
      <c r="AU164" s="16" t="s">
        <v>79</v>
      </c>
      <c r="AY164" s="16" t="s">
        <v>122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77</v>
      </c>
      <c r="BK164" s="215">
        <f>ROUND(I164*H164,2)</f>
        <v>0</v>
      </c>
      <c r="BL164" s="16" t="s">
        <v>142</v>
      </c>
      <c r="BM164" s="16" t="s">
        <v>880</v>
      </c>
    </row>
    <row r="165" s="1" customFormat="1">
      <c r="B165" s="37"/>
      <c r="C165" s="38"/>
      <c r="D165" s="216" t="s">
        <v>132</v>
      </c>
      <c r="E165" s="38"/>
      <c r="F165" s="217" t="s">
        <v>881</v>
      </c>
      <c r="G165" s="38"/>
      <c r="H165" s="38"/>
      <c r="I165" s="130"/>
      <c r="J165" s="38"/>
      <c r="K165" s="38"/>
      <c r="L165" s="42"/>
      <c r="M165" s="218"/>
      <c r="N165" s="78"/>
      <c r="O165" s="78"/>
      <c r="P165" s="78"/>
      <c r="Q165" s="78"/>
      <c r="R165" s="78"/>
      <c r="S165" s="78"/>
      <c r="T165" s="79"/>
      <c r="AT165" s="16" t="s">
        <v>132</v>
      </c>
      <c r="AU165" s="16" t="s">
        <v>79</v>
      </c>
    </row>
    <row r="166" s="12" customFormat="1">
      <c r="B166" s="232"/>
      <c r="C166" s="233"/>
      <c r="D166" s="216" t="s">
        <v>192</v>
      </c>
      <c r="E166" s="234" t="s">
        <v>1</v>
      </c>
      <c r="F166" s="235" t="s">
        <v>882</v>
      </c>
      <c r="G166" s="233"/>
      <c r="H166" s="236">
        <v>5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192</v>
      </c>
      <c r="AU166" s="242" t="s">
        <v>79</v>
      </c>
      <c r="AV166" s="12" t="s">
        <v>79</v>
      </c>
      <c r="AW166" s="12" t="s">
        <v>31</v>
      </c>
      <c r="AX166" s="12" t="s">
        <v>77</v>
      </c>
      <c r="AY166" s="242" t="s">
        <v>122</v>
      </c>
    </row>
    <row r="167" s="1" customFormat="1" ht="16.5" customHeight="1">
      <c r="B167" s="37"/>
      <c r="C167" s="265" t="s">
        <v>343</v>
      </c>
      <c r="D167" s="265" t="s">
        <v>394</v>
      </c>
      <c r="E167" s="266" t="s">
        <v>883</v>
      </c>
      <c r="F167" s="267" t="s">
        <v>884</v>
      </c>
      <c r="G167" s="268" t="s">
        <v>189</v>
      </c>
      <c r="H167" s="269">
        <v>5</v>
      </c>
      <c r="I167" s="270"/>
      <c r="J167" s="271">
        <f>ROUND(I167*H167,2)</f>
        <v>0</v>
      </c>
      <c r="K167" s="267" t="s">
        <v>129</v>
      </c>
      <c r="L167" s="272"/>
      <c r="M167" s="273" t="s">
        <v>1</v>
      </c>
      <c r="N167" s="274" t="s">
        <v>40</v>
      </c>
      <c r="O167" s="78"/>
      <c r="P167" s="213">
        <f>O167*H167</f>
        <v>0</v>
      </c>
      <c r="Q167" s="213">
        <v>0.00020000000000000001</v>
      </c>
      <c r="R167" s="213">
        <f>Q167*H167</f>
        <v>0.001</v>
      </c>
      <c r="S167" s="213">
        <v>0</v>
      </c>
      <c r="T167" s="214">
        <f>S167*H167</f>
        <v>0</v>
      </c>
      <c r="AR167" s="16" t="s">
        <v>237</v>
      </c>
      <c r="AT167" s="16" t="s">
        <v>394</v>
      </c>
      <c r="AU167" s="16" t="s">
        <v>79</v>
      </c>
      <c r="AY167" s="16" t="s">
        <v>122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77</v>
      </c>
      <c r="BK167" s="215">
        <f>ROUND(I167*H167,2)</f>
        <v>0</v>
      </c>
      <c r="BL167" s="16" t="s">
        <v>142</v>
      </c>
      <c r="BM167" s="16" t="s">
        <v>885</v>
      </c>
    </row>
    <row r="168" s="1" customFormat="1">
      <c r="B168" s="37"/>
      <c r="C168" s="38"/>
      <c r="D168" s="216" t="s">
        <v>132</v>
      </c>
      <c r="E168" s="38"/>
      <c r="F168" s="217" t="s">
        <v>884</v>
      </c>
      <c r="G168" s="38"/>
      <c r="H168" s="38"/>
      <c r="I168" s="130"/>
      <c r="J168" s="38"/>
      <c r="K168" s="38"/>
      <c r="L168" s="42"/>
      <c r="M168" s="218"/>
      <c r="N168" s="78"/>
      <c r="O168" s="78"/>
      <c r="P168" s="78"/>
      <c r="Q168" s="78"/>
      <c r="R168" s="78"/>
      <c r="S168" s="78"/>
      <c r="T168" s="79"/>
      <c r="AT168" s="16" t="s">
        <v>132</v>
      </c>
      <c r="AU168" s="16" t="s">
        <v>79</v>
      </c>
    </row>
    <row r="169" s="12" customFormat="1">
      <c r="B169" s="232"/>
      <c r="C169" s="233"/>
      <c r="D169" s="216" t="s">
        <v>192</v>
      </c>
      <c r="E169" s="234" t="s">
        <v>1</v>
      </c>
      <c r="F169" s="235" t="s">
        <v>121</v>
      </c>
      <c r="G169" s="233"/>
      <c r="H169" s="236">
        <v>5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192</v>
      </c>
      <c r="AU169" s="242" t="s">
        <v>79</v>
      </c>
      <c r="AV169" s="12" t="s">
        <v>79</v>
      </c>
      <c r="AW169" s="12" t="s">
        <v>31</v>
      </c>
      <c r="AX169" s="12" t="s">
        <v>77</v>
      </c>
      <c r="AY169" s="242" t="s">
        <v>122</v>
      </c>
    </row>
    <row r="170" s="1" customFormat="1" ht="16.5" customHeight="1">
      <c r="B170" s="37"/>
      <c r="C170" s="204" t="s">
        <v>352</v>
      </c>
      <c r="D170" s="204" t="s">
        <v>125</v>
      </c>
      <c r="E170" s="205" t="s">
        <v>886</v>
      </c>
      <c r="F170" s="206" t="s">
        <v>887</v>
      </c>
      <c r="G170" s="207" t="s">
        <v>189</v>
      </c>
      <c r="H170" s="208">
        <v>5</v>
      </c>
      <c r="I170" s="209"/>
      <c r="J170" s="210">
        <f>ROUND(I170*H170,2)</f>
        <v>0</v>
      </c>
      <c r="K170" s="206" t="s">
        <v>129</v>
      </c>
      <c r="L170" s="42"/>
      <c r="M170" s="211" t="s">
        <v>1</v>
      </c>
      <c r="N170" s="212" t="s">
        <v>40</v>
      </c>
      <c r="O170" s="78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AR170" s="16" t="s">
        <v>142</v>
      </c>
      <c r="AT170" s="16" t="s">
        <v>125</v>
      </c>
      <c r="AU170" s="16" t="s">
        <v>79</v>
      </c>
      <c r="AY170" s="16" t="s">
        <v>122</v>
      </c>
      <c r="BE170" s="215">
        <f>IF(N170="základní",J170,0)</f>
        <v>0</v>
      </c>
      <c r="BF170" s="215">
        <f>IF(N170="snížená",J170,0)</f>
        <v>0</v>
      </c>
      <c r="BG170" s="215">
        <f>IF(N170="zákl. přenesená",J170,0)</f>
        <v>0</v>
      </c>
      <c r="BH170" s="215">
        <f>IF(N170="sníž. přenesená",J170,0)</f>
        <v>0</v>
      </c>
      <c r="BI170" s="215">
        <f>IF(N170="nulová",J170,0)</f>
        <v>0</v>
      </c>
      <c r="BJ170" s="16" t="s">
        <v>77</v>
      </c>
      <c r="BK170" s="215">
        <f>ROUND(I170*H170,2)</f>
        <v>0</v>
      </c>
      <c r="BL170" s="16" t="s">
        <v>142</v>
      </c>
      <c r="BM170" s="16" t="s">
        <v>888</v>
      </c>
    </row>
    <row r="171" s="1" customFormat="1">
      <c r="B171" s="37"/>
      <c r="C171" s="38"/>
      <c r="D171" s="216" t="s">
        <v>132</v>
      </c>
      <c r="E171" s="38"/>
      <c r="F171" s="217" t="s">
        <v>889</v>
      </c>
      <c r="G171" s="38"/>
      <c r="H171" s="38"/>
      <c r="I171" s="130"/>
      <c r="J171" s="38"/>
      <c r="K171" s="38"/>
      <c r="L171" s="42"/>
      <c r="M171" s="218"/>
      <c r="N171" s="78"/>
      <c r="O171" s="78"/>
      <c r="P171" s="78"/>
      <c r="Q171" s="78"/>
      <c r="R171" s="78"/>
      <c r="S171" s="78"/>
      <c r="T171" s="79"/>
      <c r="AT171" s="16" t="s">
        <v>132</v>
      </c>
      <c r="AU171" s="16" t="s">
        <v>79</v>
      </c>
    </row>
    <row r="172" s="12" customFormat="1">
      <c r="B172" s="232"/>
      <c r="C172" s="233"/>
      <c r="D172" s="216" t="s">
        <v>192</v>
      </c>
      <c r="E172" s="234" t="s">
        <v>1</v>
      </c>
      <c r="F172" s="235" t="s">
        <v>882</v>
      </c>
      <c r="G172" s="233"/>
      <c r="H172" s="236">
        <v>5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192</v>
      </c>
      <c r="AU172" s="242" t="s">
        <v>79</v>
      </c>
      <c r="AV172" s="12" t="s">
        <v>79</v>
      </c>
      <c r="AW172" s="12" t="s">
        <v>31</v>
      </c>
      <c r="AX172" s="12" t="s">
        <v>77</v>
      </c>
      <c r="AY172" s="242" t="s">
        <v>122</v>
      </c>
    </row>
    <row r="173" s="1" customFormat="1" ht="16.5" customHeight="1">
      <c r="B173" s="37"/>
      <c r="C173" s="265" t="s">
        <v>358</v>
      </c>
      <c r="D173" s="265" t="s">
        <v>394</v>
      </c>
      <c r="E173" s="266" t="s">
        <v>890</v>
      </c>
      <c r="F173" s="267" t="s">
        <v>891</v>
      </c>
      <c r="G173" s="268" t="s">
        <v>272</v>
      </c>
      <c r="H173" s="269">
        <v>0.51500000000000001</v>
      </c>
      <c r="I173" s="270"/>
      <c r="J173" s="271">
        <f>ROUND(I173*H173,2)</f>
        <v>0</v>
      </c>
      <c r="K173" s="267" t="s">
        <v>129</v>
      </c>
      <c r="L173" s="272"/>
      <c r="M173" s="273" t="s">
        <v>1</v>
      </c>
      <c r="N173" s="274" t="s">
        <v>40</v>
      </c>
      <c r="O173" s="78"/>
      <c r="P173" s="213">
        <f>O173*H173</f>
        <v>0</v>
      </c>
      <c r="Q173" s="213">
        <v>0.20000000000000001</v>
      </c>
      <c r="R173" s="213">
        <f>Q173*H173</f>
        <v>0.10300000000000001</v>
      </c>
      <c r="S173" s="213">
        <v>0</v>
      </c>
      <c r="T173" s="214">
        <f>S173*H173</f>
        <v>0</v>
      </c>
      <c r="AR173" s="16" t="s">
        <v>237</v>
      </c>
      <c r="AT173" s="16" t="s">
        <v>394</v>
      </c>
      <c r="AU173" s="16" t="s">
        <v>79</v>
      </c>
      <c r="AY173" s="16" t="s">
        <v>122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77</v>
      </c>
      <c r="BK173" s="215">
        <f>ROUND(I173*H173,2)</f>
        <v>0</v>
      </c>
      <c r="BL173" s="16" t="s">
        <v>142</v>
      </c>
      <c r="BM173" s="16" t="s">
        <v>892</v>
      </c>
    </row>
    <row r="174" s="1" customFormat="1">
      <c r="B174" s="37"/>
      <c r="C174" s="38"/>
      <c r="D174" s="216" t="s">
        <v>132</v>
      </c>
      <c r="E174" s="38"/>
      <c r="F174" s="217" t="s">
        <v>891</v>
      </c>
      <c r="G174" s="38"/>
      <c r="H174" s="38"/>
      <c r="I174" s="130"/>
      <c r="J174" s="38"/>
      <c r="K174" s="38"/>
      <c r="L174" s="42"/>
      <c r="M174" s="218"/>
      <c r="N174" s="78"/>
      <c r="O174" s="78"/>
      <c r="P174" s="78"/>
      <c r="Q174" s="78"/>
      <c r="R174" s="78"/>
      <c r="S174" s="78"/>
      <c r="T174" s="79"/>
      <c r="AT174" s="16" t="s">
        <v>132</v>
      </c>
      <c r="AU174" s="16" t="s">
        <v>79</v>
      </c>
    </row>
    <row r="175" s="12" customFormat="1">
      <c r="B175" s="232"/>
      <c r="C175" s="233"/>
      <c r="D175" s="216" t="s">
        <v>192</v>
      </c>
      <c r="E175" s="234" t="s">
        <v>1</v>
      </c>
      <c r="F175" s="235" t="s">
        <v>893</v>
      </c>
      <c r="G175" s="233"/>
      <c r="H175" s="236">
        <v>0.51500000000000001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192</v>
      </c>
      <c r="AU175" s="242" t="s">
        <v>79</v>
      </c>
      <c r="AV175" s="12" t="s">
        <v>79</v>
      </c>
      <c r="AW175" s="12" t="s">
        <v>31</v>
      </c>
      <c r="AX175" s="12" t="s">
        <v>77</v>
      </c>
      <c r="AY175" s="242" t="s">
        <v>122</v>
      </c>
    </row>
    <row r="176" s="10" customFormat="1" ht="22.8" customHeight="1">
      <c r="B176" s="188"/>
      <c r="C176" s="189"/>
      <c r="D176" s="190" t="s">
        <v>68</v>
      </c>
      <c r="E176" s="202" t="s">
        <v>142</v>
      </c>
      <c r="F176" s="202" t="s">
        <v>433</v>
      </c>
      <c r="G176" s="189"/>
      <c r="H176" s="189"/>
      <c r="I176" s="192"/>
      <c r="J176" s="203">
        <f>BK176</f>
        <v>0</v>
      </c>
      <c r="K176" s="189"/>
      <c r="L176" s="194"/>
      <c r="M176" s="195"/>
      <c r="N176" s="196"/>
      <c r="O176" s="196"/>
      <c r="P176" s="197">
        <f>SUM(P177:P179)</f>
        <v>0</v>
      </c>
      <c r="Q176" s="196"/>
      <c r="R176" s="197">
        <f>SUM(R177:R179)</f>
        <v>0</v>
      </c>
      <c r="S176" s="196"/>
      <c r="T176" s="198">
        <f>SUM(T177:T179)</f>
        <v>0</v>
      </c>
      <c r="AR176" s="199" t="s">
        <v>77</v>
      </c>
      <c r="AT176" s="200" t="s">
        <v>68</v>
      </c>
      <c r="AU176" s="200" t="s">
        <v>77</v>
      </c>
      <c r="AY176" s="199" t="s">
        <v>122</v>
      </c>
      <c r="BK176" s="201">
        <f>SUM(BK177:BK179)</f>
        <v>0</v>
      </c>
    </row>
    <row r="177" s="1" customFormat="1" ht="16.5" customHeight="1">
      <c r="B177" s="37"/>
      <c r="C177" s="204" t="s">
        <v>363</v>
      </c>
      <c r="D177" s="204" t="s">
        <v>125</v>
      </c>
      <c r="E177" s="205" t="s">
        <v>894</v>
      </c>
      <c r="F177" s="206" t="s">
        <v>895</v>
      </c>
      <c r="G177" s="207" t="s">
        <v>272</v>
      </c>
      <c r="H177" s="208">
        <v>3</v>
      </c>
      <c r="I177" s="209"/>
      <c r="J177" s="210">
        <f>ROUND(I177*H177,2)</f>
        <v>0</v>
      </c>
      <c r="K177" s="206" t="s">
        <v>129</v>
      </c>
      <c r="L177" s="42"/>
      <c r="M177" s="211" t="s">
        <v>1</v>
      </c>
      <c r="N177" s="212" t="s">
        <v>40</v>
      </c>
      <c r="O177" s="78"/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AR177" s="16" t="s">
        <v>142</v>
      </c>
      <c r="AT177" s="16" t="s">
        <v>125</v>
      </c>
      <c r="AU177" s="16" t="s">
        <v>79</v>
      </c>
      <c r="AY177" s="16" t="s">
        <v>122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77</v>
      </c>
      <c r="BK177" s="215">
        <f>ROUND(I177*H177,2)</f>
        <v>0</v>
      </c>
      <c r="BL177" s="16" t="s">
        <v>142</v>
      </c>
      <c r="BM177" s="16" t="s">
        <v>896</v>
      </c>
    </row>
    <row r="178" s="1" customFormat="1">
      <c r="B178" s="37"/>
      <c r="C178" s="38"/>
      <c r="D178" s="216" t="s">
        <v>132</v>
      </c>
      <c r="E178" s="38"/>
      <c r="F178" s="217" t="s">
        <v>897</v>
      </c>
      <c r="G178" s="38"/>
      <c r="H178" s="38"/>
      <c r="I178" s="130"/>
      <c r="J178" s="38"/>
      <c r="K178" s="38"/>
      <c r="L178" s="42"/>
      <c r="M178" s="218"/>
      <c r="N178" s="78"/>
      <c r="O178" s="78"/>
      <c r="P178" s="78"/>
      <c r="Q178" s="78"/>
      <c r="R178" s="78"/>
      <c r="S178" s="78"/>
      <c r="T178" s="79"/>
      <c r="AT178" s="16" t="s">
        <v>132</v>
      </c>
      <c r="AU178" s="16" t="s">
        <v>79</v>
      </c>
    </row>
    <row r="179" s="12" customFormat="1">
      <c r="B179" s="232"/>
      <c r="C179" s="233"/>
      <c r="D179" s="216" t="s">
        <v>192</v>
      </c>
      <c r="E179" s="234" t="s">
        <v>1</v>
      </c>
      <c r="F179" s="235" t="s">
        <v>898</v>
      </c>
      <c r="G179" s="233"/>
      <c r="H179" s="236">
        <v>3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AT179" s="242" t="s">
        <v>192</v>
      </c>
      <c r="AU179" s="242" t="s">
        <v>79</v>
      </c>
      <c r="AV179" s="12" t="s">
        <v>79</v>
      </c>
      <c r="AW179" s="12" t="s">
        <v>31</v>
      </c>
      <c r="AX179" s="12" t="s">
        <v>77</v>
      </c>
      <c r="AY179" s="242" t="s">
        <v>122</v>
      </c>
    </row>
    <row r="180" s="10" customFormat="1" ht="22.8" customHeight="1">
      <c r="B180" s="188"/>
      <c r="C180" s="189"/>
      <c r="D180" s="190" t="s">
        <v>68</v>
      </c>
      <c r="E180" s="202" t="s">
        <v>121</v>
      </c>
      <c r="F180" s="202" t="s">
        <v>440</v>
      </c>
      <c r="G180" s="189"/>
      <c r="H180" s="189"/>
      <c r="I180" s="192"/>
      <c r="J180" s="203">
        <f>BK180</f>
        <v>0</v>
      </c>
      <c r="K180" s="189"/>
      <c r="L180" s="194"/>
      <c r="M180" s="195"/>
      <c r="N180" s="196"/>
      <c r="O180" s="196"/>
      <c r="P180" s="197">
        <f>SUM(P181:P201)</f>
        <v>0</v>
      </c>
      <c r="Q180" s="196"/>
      <c r="R180" s="197">
        <f>SUM(R181:R201)</f>
        <v>15.626853000000001</v>
      </c>
      <c r="S180" s="196"/>
      <c r="T180" s="198">
        <f>SUM(T181:T201)</f>
        <v>0</v>
      </c>
      <c r="AR180" s="199" t="s">
        <v>77</v>
      </c>
      <c r="AT180" s="200" t="s">
        <v>68</v>
      </c>
      <c r="AU180" s="200" t="s">
        <v>77</v>
      </c>
      <c r="AY180" s="199" t="s">
        <v>122</v>
      </c>
      <c r="BK180" s="201">
        <f>SUM(BK181:BK201)</f>
        <v>0</v>
      </c>
    </row>
    <row r="181" s="1" customFormat="1" ht="16.5" customHeight="1">
      <c r="B181" s="37"/>
      <c r="C181" s="204" t="s">
        <v>368</v>
      </c>
      <c r="D181" s="204" t="s">
        <v>125</v>
      </c>
      <c r="E181" s="205" t="s">
        <v>442</v>
      </c>
      <c r="F181" s="206" t="s">
        <v>443</v>
      </c>
      <c r="G181" s="207" t="s">
        <v>189</v>
      </c>
      <c r="H181" s="208">
        <v>54.850000000000001</v>
      </c>
      <c r="I181" s="209"/>
      <c r="J181" s="210">
        <f>ROUND(I181*H181,2)</f>
        <v>0</v>
      </c>
      <c r="K181" s="206" t="s">
        <v>129</v>
      </c>
      <c r="L181" s="42"/>
      <c r="M181" s="211" t="s">
        <v>1</v>
      </c>
      <c r="N181" s="212" t="s">
        <v>40</v>
      </c>
      <c r="O181" s="78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16" t="s">
        <v>142</v>
      </c>
      <c r="AT181" s="16" t="s">
        <v>125</v>
      </c>
      <c r="AU181" s="16" t="s">
        <v>79</v>
      </c>
      <c r="AY181" s="16" t="s">
        <v>122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77</v>
      </c>
      <c r="BK181" s="215">
        <f>ROUND(I181*H181,2)</f>
        <v>0</v>
      </c>
      <c r="BL181" s="16" t="s">
        <v>142</v>
      </c>
      <c r="BM181" s="16" t="s">
        <v>899</v>
      </c>
    </row>
    <row r="182" s="1" customFormat="1">
      <c r="B182" s="37"/>
      <c r="C182" s="38"/>
      <c r="D182" s="216" t="s">
        <v>132</v>
      </c>
      <c r="E182" s="38"/>
      <c r="F182" s="217" t="s">
        <v>445</v>
      </c>
      <c r="G182" s="38"/>
      <c r="H182" s="38"/>
      <c r="I182" s="130"/>
      <c r="J182" s="38"/>
      <c r="K182" s="38"/>
      <c r="L182" s="42"/>
      <c r="M182" s="218"/>
      <c r="N182" s="78"/>
      <c r="O182" s="78"/>
      <c r="P182" s="78"/>
      <c r="Q182" s="78"/>
      <c r="R182" s="78"/>
      <c r="S182" s="78"/>
      <c r="T182" s="79"/>
      <c r="AT182" s="16" t="s">
        <v>132</v>
      </c>
      <c r="AU182" s="16" t="s">
        <v>79</v>
      </c>
    </row>
    <row r="183" s="12" customFormat="1">
      <c r="B183" s="232"/>
      <c r="C183" s="233"/>
      <c r="D183" s="216" t="s">
        <v>192</v>
      </c>
      <c r="E183" s="234" t="s">
        <v>1</v>
      </c>
      <c r="F183" s="235" t="s">
        <v>900</v>
      </c>
      <c r="G183" s="233"/>
      <c r="H183" s="236">
        <v>54.850000000000001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192</v>
      </c>
      <c r="AU183" s="242" t="s">
        <v>79</v>
      </c>
      <c r="AV183" s="12" t="s">
        <v>79</v>
      </c>
      <c r="AW183" s="12" t="s">
        <v>31</v>
      </c>
      <c r="AX183" s="12" t="s">
        <v>77</v>
      </c>
      <c r="AY183" s="242" t="s">
        <v>122</v>
      </c>
    </row>
    <row r="184" s="1" customFormat="1" ht="16.5" customHeight="1">
      <c r="B184" s="37"/>
      <c r="C184" s="204" t="s">
        <v>375</v>
      </c>
      <c r="D184" s="204" t="s">
        <v>125</v>
      </c>
      <c r="E184" s="205" t="s">
        <v>454</v>
      </c>
      <c r="F184" s="206" t="s">
        <v>455</v>
      </c>
      <c r="G184" s="207" t="s">
        <v>189</v>
      </c>
      <c r="H184" s="208">
        <v>123.3</v>
      </c>
      <c r="I184" s="209"/>
      <c r="J184" s="210">
        <f>ROUND(I184*H184,2)</f>
        <v>0</v>
      </c>
      <c r="K184" s="206" t="s">
        <v>129</v>
      </c>
      <c r="L184" s="42"/>
      <c r="M184" s="211" t="s">
        <v>1</v>
      </c>
      <c r="N184" s="212" t="s">
        <v>40</v>
      </c>
      <c r="O184" s="78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6" t="s">
        <v>142</v>
      </c>
      <c r="AT184" s="16" t="s">
        <v>125</v>
      </c>
      <c r="AU184" s="16" t="s">
        <v>79</v>
      </c>
      <c r="AY184" s="16" t="s">
        <v>122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77</v>
      </c>
      <c r="BK184" s="215">
        <f>ROUND(I184*H184,2)</f>
        <v>0</v>
      </c>
      <c r="BL184" s="16" t="s">
        <v>142</v>
      </c>
      <c r="BM184" s="16" t="s">
        <v>901</v>
      </c>
    </row>
    <row r="185" s="1" customFormat="1">
      <c r="B185" s="37"/>
      <c r="C185" s="38"/>
      <c r="D185" s="216" t="s">
        <v>132</v>
      </c>
      <c r="E185" s="38"/>
      <c r="F185" s="217" t="s">
        <v>457</v>
      </c>
      <c r="G185" s="38"/>
      <c r="H185" s="38"/>
      <c r="I185" s="130"/>
      <c r="J185" s="38"/>
      <c r="K185" s="38"/>
      <c r="L185" s="42"/>
      <c r="M185" s="218"/>
      <c r="N185" s="78"/>
      <c r="O185" s="78"/>
      <c r="P185" s="78"/>
      <c r="Q185" s="78"/>
      <c r="R185" s="78"/>
      <c r="S185" s="78"/>
      <c r="T185" s="79"/>
      <c r="AT185" s="16" t="s">
        <v>132</v>
      </c>
      <c r="AU185" s="16" t="s">
        <v>79</v>
      </c>
    </row>
    <row r="186" s="12" customFormat="1">
      <c r="B186" s="232"/>
      <c r="C186" s="233"/>
      <c r="D186" s="216" t="s">
        <v>192</v>
      </c>
      <c r="E186" s="234" t="s">
        <v>1</v>
      </c>
      <c r="F186" s="235" t="s">
        <v>902</v>
      </c>
      <c r="G186" s="233"/>
      <c r="H186" s="236">
        <v>109.7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AT186" s="242" t="s">
        <v>192</v>
      </c>
      <c r="AU186" s="242" t="s">
        <v>79</v>
      </c>
      <c r="AV186" s="12" t="s">
        <v>79</v>
      </c>
      <c r="AW186" s="12" t="s">
        <v>31</v>
      </c>
      <c r="AX186" s="12" t="s">
        <v>69</v>
      </c>
      <c r="AY186" s="242" t="s">
        <v>122</v>
      </c>
    </row>
    <row r="187" s="12" customFormat="1">
      <c r="B187" s="232"/>
      <c r="C187" s="233"/>
      <c r="D187" s="216" t="s">
        <v>192</v>
      </c>
      <c r="E187" s="234" t="s">
        <v>1</v>
      </c>
      <c r="F187" s="235" t="s">
        <v>903</v>
      </c>
      <c r="G187" s="233"/>
      <c r="H187" s="236">
        <v>13.6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192</v>
      </c>
      <c r="AU187" s="242" t="s">
        <v>79</v>
      </c>
      <c r="AV187" s="12" t="s">
        <v>79</v>
      </c>
      <c r="AW187" s="12" t="s">
        <v>31</v>
      </c>
      <c r="AX187" s="12" t="s">
        <v>69</v>
      </c>
      <c r="AY187" s="242" t="s">
        <v>122</v>
      </c>
    </row>
    <row r="188" s="13" customFormat="1">
      <c r="B188" s="243"/>
      <c r="C188" s="244"/>
      <c r="D188" s="216" t="s">
        <v>192</v>
      </c>
      <c r="E188" s="245" t="s">
        <v>1</v>
      </c>
      <c r="F188" s="246" t="s">
        <v>202</v>
      </c>
      <c r="G188" s="244"/>
      <c r="H188" s="247">
        <v>123.3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AT188" s="253" t="s">
        <v>192</v>
      </c>
      <c r="AU188" s="253" t="s">
        <v>79</v>
      </c>
      <c r="AV188" s="13" t="s">
        <v>142</v>
      </c>
      <c r="AW188" s="13" t="s">
        <v>31</v>
      </c>
      <c r="AX188" s="13" t="s">
        <v>77</v>
      </c>
      <c r="AY188" s="253" t="s">
        <v>122</v>
      </c>
    </row>
    <row r="189" s="1" customFormat="1" ht="16.5" customHeight="1">
      <c r="B189" s="37"/>
      <c r="C189" s="204" t="s">
        <v>381</v>
      </c>
      <c r="D189" s="204" t="s">
        <v>125</v>
      </c>
      <c r="E189" s="205" t="s">
        <v>474</v>
      </c>
      <c r="F189" s="206" t="s">
        <v>475</v>
      </c>
      <c r="G189" s="207" t="s">
        <v>189</v>
      </c>
      <c r="H189" s="208">
        <v>6.7999999999999998</v>
      </c>
      <c r="I189" s="209"/>
      <c r="J189" s="210">
        <f>ROUND(I189*H189,2)</f>
        <v>0</v>
      </c>
      <c r="K189" s="206" t="s">
        <v>129</v>
      </c>
      <c r="L189" s="42"/>
      <c r="M189" s="211" t="s">
        <v>1</v>
      </c>
      <c r="N189" s="212" t="s">
        <v>40</v>
      </c>
      <c r="O189" s="78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AR189" s="16" t="s">
        <v>142</v>
      </c>
      <c r="AT189" s="16" t="s">
        <v>125</v>
      </c>
      <c r="AU189" s="16" t="s">
        <v>79</v>
      </c>
      <c r="AY189" s="16" t="s">
        <v>122</v>
      </c>
      <c r="BE189" s="215">
        <f>IF(N189="základní",J189,0)</f>
        <v>0</v>
      </c>
      <c r="BF189" s="215">
        <f>IF(N189="snížená",J189,0)</f>
        <v>0</v>
      </c>
      <c r="BG189" s="215">
        <f>IF(N189="zákl. přenesená",J189,0)</f>
        <v>0</v>
      </c>
      <c r="BH189" s="215">
        <f>IF(N189="sníž. přenesená",J189,0)</f>
        <v>0</v>
      </c>
      <c r="BI189" s="215">
        <f>IF(N189="nulová",J189,0)</f>
        <v>0</v>
      </c>
      <c r="BJ189" s="16" t="s">
        <v>77</v>
      </c>
      <c r="BK189" s="215">
        <f>ROUND(I189*H189,2)</f>
        <v>0</v>
      </c>
      <c r="BL189" s="16" t="s">
        <v>142</v>
      </c>
      <c r="BM189" s="16" t="s">
        <v>904</v>
      </c>
    </row>
    <row r="190" s="1" customFormat="1">
      <c r="B190" s="37"/>
      <c r="C190" s="38"/>
      <c r="D190" s="216" t="s">
        <v>132</v>
      </c>
      <c r="E190" s="38"/>
      <c r="F190" s="217" t="s">
        <v>477</v>
      </c>
      <c r="G190" s="38"/>
      <c r="H190" s="38"/>
      <c r="I190" s="130"/>
      <c r="J190" s="38"/>
      <c r="K190" s="38"/>
      <c r="L190" s="42"/>
      <c r="M190" s="218"/>
      <c r="N190" s="78"/>
      <c r="O190" s="78"/>
      <c r="P190" s="78"/>
      <c r="Q190" s="78"/>
      <c r="R190" s="78"/>
      <c r="S190" s="78"/>
      <c r="T190" s="79"/>
      <c r="AT190" s="16" t="s">
        <v>132</v>
      </c>
      <c r="AU190" s="16" t="s">
        <v>79</v>
      </c>
    </row>
    <row r="191" s="12" customFormat="1">
      <c r="B191" s="232"/>
      <c r="C191" s="233"/>
      <c r="D191" s="216" t="s">
        <v>192</v>
      </c>
      <c r="E191" s="234" t="s">
        <v>1</v>
      </c>
      <c r="F191" s="235" t="s">
        <v>905</v>
      </c>
      <c r="G191" s="233"/>
      <c r="H191" s="236">
        <v>6.7999999999999998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192</v>
      </c>
      <c r="AU191" s="242" t="s">
        <v>79</v>
      </c>
      <c r="AV191" s="12" t="s">
        <v>79</v>
      </c>
      <c r="AW191" s="12" t="s">
        <v>31</v>
      </c>
      <c r="AX191" s="12" t="s">
        <v>77</v>
      </c>
      <c r="AY191" s="242" t="s">
        <v>122</v>
      </c>
    </row>
    <row r="192" s="1" customFormat="1" ht="16.5" customHeight="1">
      <c r="B192" s="37"/>
      <c r="C192" s="204" t="s">
        <v>387</v>
      </c>
      <c r="D192" s="204" t="s">
        <v>125</v>
      </c>
      <c r="E192" s="205" t="s">
        <v>481</v>
      </c>
      <c r="F192" s="206" t="s">
        <v>482</v>
      </c>
      <c r="G192" s="207" t="s">
        <v>189</v>
      </c>
      <c r="H192" s="208">
        <v>6.7999999999999998</v>
      </c>
      <c r="I192" s="209"/>
      <c r="J192" s="210">
        <f>ROUND(I192*H192,2)</f>
        <v>0</v>
      </c>
      <c r="K192" s="206" t="s">
        <v>129</v>
      </c>
      <c r="L192" s="42"/>
      <c r="M192" s="211" t="s">
        <v>1</v>
      </c>
      <c r="N192" s="212" t="s">
        <v>40</v>
      </c>
      <c r="O192" s="78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AR192" s="16" t="s">
        <v>142</v>
      </c>
      <c r="AT192" s="16" t="s">
        <v>125</v>
      </c>
      <c r="AU192" s="16" t="s">
        <v>79</v>
      </c>
      <c r="AY192" s="16" t="s">
        <v>122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77</v>
      </c>
      <c r="BK192" s="215">
        <f>ROUND(I192*H192,2)</f>
        <v>0</v>
      </c>
      <c r="BL192" s="16" t="s">
        <v>142</v>
      </c>
      <c r="BM192" s="16" t="s">
        <v>906</v>
      </c>
    </row>
    <row r="193" s="1" customFormat="1">
      <c r="B193" s="37"/>
      <c r="C193" s="38"/>
      <c r="D193" s="216" t="s">
        <v>132</v>
      </c>
      <c r="E193" s="38"/>
      <c r="F193" s="217" t="s">
        <v>484</v>
      </c>
      <c r="G193" s="38"/>
      <c r="H193" s="38"/>
      <c r="I193" s="130"/>
      <c r="J193" s="38"/>
      <c r="K193" s="38"/>
      <c r="L193" s="42"/>
      <c r="M193" s="218"/>
      <c r="N193" s="78"/>
      <c r="O193" s="78"/>
      <c r="P193" s="78"/>
      <c r="Q193" s="78"/>
      <c r="R193" s="78"/>
      <c r="S193" s="78"/>
      <c r="T193" s="79"/>
      <c r="AT193" s="16" t="s">
        <v>132</v>
      </c>
      <c r="AU193" s="16" t="s">
        <v>79</v>
      </c>
    </row>
    <row r="194" s="1" customFormat="1" ht="16.5" customHeight="1">
      <c r="B194" s="37"/>
      <c r="C194" s="204" t="s">
        <v>393</v>
      </c>
      <c r="D194" s="204" t="s">
        <v>125</v>
      </c>
      <c r="E194" s="205" t="s">
        <v>487</v>
      </c>
      <c r="F194" s="206" t="s">
        <v>488</v>
      </c>
      <c r="G194" s="207" t="s">
        <v>189</v>
      </c>
      <c r="H194" s="208">
        <v>6.7999999999999998</v>
      </c>
      <c r="I194" s="209"/>
      <c r="J194" s="210">
        <f>ROUND(I194*H194,2)</f>
        <v>0</v>
      </c>
      <c r="K194" s="206" t="s">
        <v>129</v>
      </c>
      <c r="L194" s="42"/>
      <c r="M194" s="211" t="s">
        <v>1</v>
      </c>
      <c r="N194" s="212" t="s">
        <v>40</v>
      </c>
      <c r="O194" s="78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16" t="s">
        <v>142</v>
      </c>
      <c r="AT194" s="16" t="s">
        <v>125</v>
      </c>
      <c r="AU194" s="16" t="s">
        <v>79</v>
      </c>
      <c r="AY194" s="16" t="s">
        <v>122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77</v>
      </c>
      <c r="BK194" s="215">
        <f>ROUND(I194*H194,2)</f>
        <v>0</v>
      </c>
      <c r="BL194" s="16" t="s">
        <v>142</v>
      </c>
      <c r="BM194" s="16" t="s">
        <v>907</v>
      </c>
    </row>
    <row r="195" s="1" customFormat="1">
      <c r="B195" s="37"/>
      <c r="C195" s="38"/>
      <c r="D195" s="216" t="s">
        <v>132</v>
      </c>
      <c r="E195" s="38"/>
      <c r="F195" s="217" t="s">
        <v>490</v>
      </c>
      <c r="G195" s="38"/>
      <c r="H195" s="38"/>
      <c r="I195" s="130"/>
      <c r="J195" s="38"/>
      <c r="K195" s="38"/>
      <c r="L195" s="42"/>
      <c r="M195" s="218"/>
      <c r="N195" s="78"/>
      <c r="O195" s="78"/>
      <c r="P195" s="78"/>
      <c r="Q195" s="78"/>
      <c r="R195" s="78"/>
      <c r="S195" s="78"/>
      <c r="T195" s="79"/>
      <c r="AT195" s="16" t="s">
        <v>132</v>
      </c>
      <c r="AU195" s="16" t="s">
        <v>79</v>
      </c>
    </row>
    <row r="196" s="1" customFormat="1" ht="16.5" customHeight="1">
      <c r="B196" s="37"/>
      <c r="C196" s="204" t="s">
        <v>399</v>
      </c>
      <c r="D196" s="204" t="s">
        <v>125</v>
      </c>
      <c r="E196" s="205" t="s">
        <v>908</v>
      </c>
      <c r="F196" s="206" t="s">
        <v>909</v>
      </c>
      <c r="G196" s="207" t="s">
        <v>189</v>
      </c>
      <c r="H196" s="208">
        <v>54.850000000000001</v>
      </c>
      <c r="I196" s="209"/>
      <c r="J196" s="210">
        <f>ROUND(I196*H196,2)</f>
        <v>0</v>
      </c>
      <c r="K196" s="206" t="s">
        <v>129</v>
      </c>
      <c r="L196" s="42"/>
      <c r="M196" s="211" t="s">
        <v>1</v>
      </c>
      <c r="N196" s="212" t="s">
        <v>40</v>
      </c>
      <c r="O196" s="78"/>
      <c r="P196" s="213">
        <f>O196*H196</f>
        <v>0</v>
      </c>
      <c r="Q196" s="213">
        <v>0.10362</v>
      </c>
      <c r="R196" s="213">
        <f>Q196*H196</f>
        <v>5.6835570000000004</v>
      </c>
      <c r="S196" s="213">
        <v>0</v>
      </c>
      <c r="T196" s="214">
        <f>S196*H196</f>
        <v>0</v>
      </c>
      <c r="AR196" s="16" t="s">
        <v>142</v>
      </c>
      <c r="AT196" s="16" t="s">
        <v>125</v>
      </c>
      <c r="AU196" s="16" t="s">
        <v>79</v>
      </c>
      <c r="AY196" s="16" t="s">
        <v>122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77</v>
      </c>
      <c r="BK196" s="215">
        <f>ROUND(I196*H196,2)</f>
        <v>0</v>
      </c>
      <c r="BL196" s="16" t="s">
        <v>142</v>
      </c>
      <c r="BM196" s="16" t="s">
        <v>910</v>
      </c>
    </row>
    <row r="197" s="1" customFormat="1">
      <c r="B197" s="37"/>
      <c r="C197" s="38"/>
      <c r="D197" s="216" t="s">
        <v>132</v>
      </c>
      <c r="E197" s="38"/>
      <c r="F197" s="217" t="s">
        <v>911</v>
      </c>
      <c r="G197" s="38"/>
      <c r="H197" s="38"/>
      <c r="I197" s="130"/>
      <c r="J197" s="38"/>
      <c r="K197" s="38"/>
      <c r="L197" s="42"/>
      <c r="M197" s="218"/>
      <c r="N197" s="78"/>
      <c r="O197" s="78"/>
      <c r="P197" s="78"/>
      <c r="Q197" s="78"/>
      <c r="R197" s="78"/>
      <c r="S197" s="78"/>
      <c r="T197" s="79"/>
      <c r="AT197" s="16" t="s">
        <v>132</v>
      </c>
      <c r="AU197" s="16" t="s">
        <v>79</v>
      </c>
    </row>
    <row r="198" s="12" customFormat="1">
      <c r="B198" s="232"/>
      <c r="C198" s="233"/>
      <c r="D198" s="216" t="s">
        <v>192</v>
      </c>
      <c r="E198" s="234" t="s">
        <v>1</v>
      </c>
      <c r="F198" s="235" t="s">
        <v>912</v>
      </c>
      <c r="G198" s="233"/>
      <c r="H198" s="236">
        <v>54.850000000000001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192</v>
      </c>
      <c r="AU198" s="242" t="s">
        <v>79</v>
      </c>
      <c r="AV198" s="12" t="s">
        <v>79</v>
      </c>
      <c r="AW198" s="12" t="s">
        <v>31</v>
      </c>
      <c r="AX198" s="12" t="s">
        <v>77</v>
      </c>
      <c r="AY198" s="242" t="s">
        <v>122</v>
      </c>
    </row>
    <row r="199" s="1" customFormat="1" ht="16.5" customHeight="1">
      <c r="B199" s="37"/>
      <c r="C199" s="265" t="s">
        <v>404</v>
      </c>
      <c r="D199" s="265" t="s">
        <v>394</v>
      </c>
      <c r="E199" s="266" t="s">
        <v>533</v>
      </c>
      <c r="F199" s="267" t="s">
        <v>534</v>
      </c>
      <c r="G199" s="268" t="s">
        <v>189</v>
      </c>
      <c r="H199" s="269">
        <v>56.496000000000002</v>
      </c>
      <c r="I199" s="270"/>
      <c r="J199" s="271">
        <f>ROUND(I199*H199,2)</f>
        <v>0</v>
      </c>
      <c r="K199" s="267" t="s">
        <v>129</v>
      </c>
      <c r="L199" s="272"/>
      <c r="M199" s="273" t="s">
        <v>1</v>
      </c>
      <c r="N199" s="274" t="s">
        <v>40</v>
      </c>
      <c r="O199" s="78"/>
      <c r="P199" s="213">
        <f>O199*H199</f>
        <v>0</v>
      </c>
      <c r="Q199" s="213">
        <v>0.17599999999999999</v>
      </c>
      <c r="R199" s="213">
        <f>Q199*H199</f>
        <v>9.9432960000000001</v>
      </c>
      <c r="S199" s="213">
        <v>0</v>
      </c>
      <c r="T199" s="214">
        <f>S199*H199</f>
        <v>0</v>
      </c>
      <c r="AR199" s="16" t="s">
        <v>237</v>
      </c>
      <c r="AT199" s="16" t="s">
        <v>394</v>
      </c>
      <c r="AU199" s="16" t="s">
        <v>79</v>
      </c>
      <c r="AY199" s="16" t="s">
        <v>122</v>
      </c>
      <c r="BE199" s="215">
        <f>IF(N199="základní",J199,0)</f>
        <v>0</v>
      </c>
      <c r="BF199" s="215">
        <f>IF(N199="snížená",J199,0)</f>
        <v>0</v>
      </c>
      <c r="BG199" s="215">
        <f>IF(N199="zákl. přenesená",J199,0)</f>
        <v>0</v>
      </c>
      <c r="BH199" s="215">
        <f>IF(N199="sníž. přenesená",J199,0)</f>
        <v>0</v>
      </c>
      <c r="BI199" s="215">
        <f>IF(N199="nulová",J199,0)</f>
        <v>0</v>
      </c>
      <c r="BJ199" s="16" t="s">
        <v>77</v>
      </c>
      <c r="BK199" s="215">
        <f>ROUND(I199*H199,2)</f>
        <v>0</v>
      </c>
      <c r="BL199" s="16" t="s">
        <v>142</v>
      </c>
      <c r="BM199" s="16" t="s">
        <v>913</v>
      </c>
    </row>
    <row r="200" s="1" customFormat="1">
      <c r="B200" s="37"/>
      <c r="C200" s="38"/>
      <c r="D200" s="216" t="s">
        <v>132</v>
      </c>
      <c r="E200" s="38"/>
      <c r="F200" s="217" t="s">
        <v>914</v>
      </c>
      <c r="G200" s="38"/>
      <c r="H200" s="38"/>
      <c r="I200" s="130"/>
      <c r="J200" s="38"/>
      <c r="K200" s="38"/>
      <c r="L200" s="42"/>
      <c r="M200" s="218"/>
      <c r="N200" s="78"/>
      <c r="O200" s="78"/>
      <c r="P200" s="78"/>
      <c r="Q200" s="78"/>
      <c r="R200" s="78"/>
      <c r="S200" s="78"/>
      <c r="T200" s="79"/>
      <c r="AT200" s="16" t="s">
        <v>132</v>
      </c>
      <c r="AU200" s="16" t="s">
        <v>79</v>
      </c>
    </row>
    <row r="201" s="12" customFormat="1">
      <c r="B201" s="232"/>
      <c r="C201" s="233"/>
      <c r="D201" s="216" t="s">
        <v>192</v>
      </c>
      <c r="E201" s="234" t="s">
        <v>1</v>
      </c>
      <c r="F201" s="235" t="s">
        <v>915</v>
      </c>
      <c r="G201" s="233"/>
      <c r="H201" s="236">
        <v>56.496000000000002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192</v>
      </c>
      <c r="AU201" s="242" t="s">
        <v>79</v>
      </c>
      <c r="AV201" s="12" t="s">
        <v>79</v>
      </c>
      <c r="AW201" s="12" t="s">
        <v>31</v>
      </c>
      <c r="AX201" s="12" t="s">
        <v>77</v>
      </c>
      <c r="AY201" s="242" t="s">
        <v>122</v>
      </c>
    </row>
    <row r="202" s="10" customFormat="1" ht="22.8" customHeight="1">
      <c r="B202" s="188"/>
      <c r="C202" s="189"/>
      <c r="D202" s="190" t="s">
        <v>68</v>
      </c>
      <c r="E202" s="202" t="s">
        <v>237</v>
      </c>
      <c r="F202" s="202" t="s">
        <v>543</v>
      </c>
      <c r="G202" s="189"/>
      <c r="H202" s="189"/>
      <c r="I202" s="192"/>
      <c r="J202" s="203">
        <f>BK202</f>
        <v>0</v>
      </c>
      <c r="K202" s="189"/>
      <c r="L202" s="194"/>
      <c r="M202" s="195"/>
      <c r="N202" s="196"/>
      <c r="O202" s="196"/>
      <c r="P202" s="197">
        <f>SUM(P203:P218)</f>
        <v>0</v>
      </c>
      <c r="Q202" s="196"/>
      <c r="R202" s="197">
        <f>SUM(R203:R218)</f>
        <v>0.15235200000000002</v>
      </c>
      <c r="S202" s="196"/>
      <c r="T202" s="198">
        <f>SUM(T203:T218)</f>
        <v>0</v>
      </c>
      <c r="AR202" s="199" t="s">
        <v>77</v>
      </c>
      <c r="AT202" s="200" t="s">
        <v>68</v>
      </c>
      <c r="AU202" s="200" t="s">
        <v>77</v>
      </c>
      <c r="AY202" s="199" t="s">
        <v>122</v>
      </c>
      <c r="BK202" s="201">
        <f>SUM(BK203:BK218)</f>
        <v>0</v>
      </c>
    </row>
    <row r="203" s="1" customFormat="1" ht="16.5" customHeight="1">
      <c r="B203" s="37"/>
      <c r="C203" s="204" t="s">
        <v>410</v>
      </c>
      <c r="D203" s="204" t="s">
        <v>125</v>
      </c>
      <c r="E203" s="205" t="s">
        <v>916</v>
      </c>
      <c r="F203" s="206" t="s">
        <v>917</v>
      </c>
      <c r="G203" s="207" t="s">
        <v>252</v>
      </c>
      <c r="H203" s="208">
        <v>20</v>
      </c>
      <c r="I203" s="209"/>
      <c r="J203" s="210">
        <f>ROUND(I203*H203,2)</f>
        <v>0</v>
      </c>
      <c r="K203" s="206" t="s">
        <v>129</v>
      </c>
      <c r="L203" s="42"/>
      <c r="M203" s="211" t="s">
        <v>1</v>
      </c>
      <c r="N203" s="212" t="s">
        <v>40</v>
      </c>
      <c r="O203" s="78"/>
      <c r="P203" s="213">
        <f>O203*H203</f>
        <v>0</v>
      </c>
      <c r="Q203" s="213">
        <v>1.0000000000000001E-05</v>
      </c>
      <c r="R203" s="213">
        <f>Q203*H203</f>
        <v>0.00020000000000000001</v>
      </c>
      <c r="S203" s="213">
        <v>0</v>
      </c>
      <c r="T203" s="214">
        <f>S203*H203</f>
        <v>0</v>
      </c>
      <c r="AR203" s="16" t="s">
        <v>142</v>
      </c>
      <c r="AT203" s="16" t="s">
        <v>125</v>
      </c>
      <c r="AU203" s="16" t="s">
        <v>79</v>
      </c>
      <c r="AY203" s="16" t="s">
        <v>122</v>
      </c>
      <c r="BE203" s="215">
        <f>IF(N203="základní",J203,0)</f>
        <v>0</v>
      </c>
      <c r="BF203" s="215">
        <f>IF(N203="snížená",J203,0)</f>
        <v>0</v>
      </c>
      <c r="BG203" s="215">
        <f>IF(N203="zákl. přenesená",J203,0)</f>
        <v>0</v>
      </c>
      <c r="BH203" s="215">
        <f>IF(N203="sníž. přenesená",J203,0)</f>
        <v>0</v>
      </c>
      <c r="BI203" s="215">
        <f>IF(N203="nulová",J203,0)</f>
        <v>0</v>
      </c>
      <c r="BJ203" s="16" t="s">
        <v>77</v>
      </c>
      <c r="BK203" s="215">
        <f>ROUND(I203*H203,2)</f>
        <v>0</v>
      </c>
      <c r="BL203" s="16" t="s">
        <v>142</v>
      </c>
      <c r="BM203" s="16" t="s">
        <v>918</v>
      </c>
    </row>
    <row r="204" s="1" customFormat="1">
      <c r="B204" s="37"/>
      <c r="C204" s="38"/>
      <c r="D204" s="216" t="s">
        <v>132</v>
      </c>
      <c r="E204" s="38"/>
      <c r="F204" s="217" t="s">
        <v>919</v>
      </c>
      <c r="G204" s="38"/>
      <c r="H204" s="38"/>
      <c r="I204" s="130"/>
      <c r="J204" s="38"/>
      <c r="K204" s="38"/>
      <c r="L204" s="42"/>
      <c r="M204" s="218"/>
      <c r="N204" s="78"/>
      <c r="O204" s="78"/>
      <c r="P204" s="78"/>
      <c r="Q204" s="78"/>
      <c r="R204" s="78"/>
      <c r="S204" s="78"/>
      <c r="T204" s="79"/>
      <c r="AT204" s="16" t="s">
        <v>132</v>
      </c>
      <c r="AU204" s="16" t="s">
        <v>79</v>
      </c>
    </row>
    <row r="205" s="12" customFormat="1">
      <c r="B205" s="232"/>
      <c r="C205" s="233"/>
      <c r="D205" s="216" t="s">
        <v>192</v>
      </c>
      <c r="E205" s="234" t="s">
        <v>1</v>
      </c>
      <c r="F205" s="235" t="s">
        <v>920</v>
      </c>
      <c r="G205" s="233"/>
      <c r="H205" s="236">
        <v>20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192</v>
      </c>
      <c r="AU205" s="242" t="s">
        <v>79</v>
      </c>
      <c r="AV205" s="12" t="s">
        <v>79</v>
      </c>
      <c r="AW205" s="12" t="s">
        <v>31</v>
      </c>
      <c r="AX205" s="12" t="s">
        <v>77</v>
      </c>
      <c r="AY205" s="242" t="s">
        <v>122</v>
      </c>
    </row>
    <row r="206" s="1" customFormat="1" ht="16.5" customHeight="1">
      <c r="B206" s="37"/>
      <c r="C206" s="265" t="s">
        <v>415</v>
      </c>
      <c r="D206" s="265" t="s">
        <v>394</v>
      </c>
      <c r="E206" s="266" t="s">
        <v>921</v>
      </c>
      <c r="F206" s="267" t="s">
        <v>922</v>
      </c>
      <c r="G206" s="268" t="s">
        <v>252</v>
      </c>
      <c r="H206" s="269">
        <v>20.600000000000001</v>
      </c>
      <c r="I206" s="270"/>
      <c r="J206" s="271">
        <f>ROUND(I206*H206,2)</f>
        <v>0</v>
      </c>
      <c r="K206" s="267" t="s">
        <v>129</v>
      </c>
      <c r="L206" s="272"/>
      <c r="M206" s="273" t="s">
        <v>1</v>
      </c>
      <c r="N206" s="274" t="s">
        <v>40</v>
      </c>
      <c r="O206" s="78"/>
      <c r="P206" s="213">
        <f>O206*H206</f>
        <v>0</v>
      </c>
      <c r="Q206" s="213">
        <v>0.0022200000000000002</v>
      </c>
      <c r="R206" s="213">
        <f>Q206*H206</f>
        <v>0.045732000000000009</v>
      </c>
      <c r="S206" s="213">
        <v>0</v>
      </c>
      <c r="T206" s="214">
        <f>S206*H206</f>
        <v>0</v>
      </c>
      <c r="AR206" s="16" t="s">
        <v>237</v>
      </c>
      <c r="AT206" s="16" t="s">
        <v>394</v>
      </c>
      <c r="AU206" s="16" t="s">
        <v>79</v>
      </c>
      <c r="AY206" s="16" t="s">
        <v>122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77</v>
      </c>
      <c r="BK206" s="215">
        <f>ROUND(I206*H206,2)</f>
        <v>0</v>
      </c>
      <c r="BL206" s="16" t="s">
        <v>142</v>
      </c>
      <c r="BM206" s="16" t="s">
        <v>923</v>
      </c>
    </row>
    <row r="207" s="1" customFormat="1">
      <c r="B207" s="37"/>
      <c r="C207" s="38"/>
      <c r="D207" s="216" t="s">
        <v>132</v>
      </c>
      <c r="E207" s="38"/>
      <c r="F207" s="217" t="s">
        <v>922</v>
      </c>
      <c r="G207" s="38"/>
      <c r="H207" s="38"/>
      <c r="I207" s="130"/>
      <c r="J207" s="38"/>
      <c r="K207" s="38"/>
      <c r="L207" s="42"/>
      <c r="M207" s="218"/>
      <c r="N207" s="78"/>
      <c r="O207" s="78"/>
      <c r="P207" s="78"/>
      <c r="Q207" s="78"/>
      <c r="R207" s="78"/>
      <c r="S207" s="78"/>
      <c r="T207" s="79"/>
      <c r="AT207" s="16" t="s">
        <v>132</v>
      </c>
      <c r="AU207" s="16" t="s">
        <v>79</v>
      </c>
    </row>
    <row r="208" s="12" customFormat="1">
      <c r="B208" s="232"/>
      <c r="C208" s="233"/>
      <c r="D208" s="216" t="s">
        <v>192</v>
      </c>
      <c r="E208" s="234" t="s">
        <v>1</v>
      </c>
      <c r="F208" s="235" t="s">
        <v>924</v>
      </c>
      <c r="G208" s="233"/>
      <c r="H208" s="236">
        <v>20.600000000000001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192</v>
      </c>
      <c r="AU208" s="242" t="s">
        <v>79</v>
      </c>
      <c r="AV208" s="12" t="s">
        <v>79</v>
      </c>
      <c r="AW208" s="12" t="s">
        <v>31</v>
      </c>
      <c r="AX208" s="12" t="s">
        <v>77</v>
      </c>
      <c r="AY208" s="242" t="s">
        <v>122</v>
      </c>
    </row>
    <row r="209" s="1" customFormat="1" ht="16.5" customHeight="1">
      <c r="B209" s="37"/>
      <c r="C209" s="204" t="s">
        <v>421</v>
      </c>
      <c r="D209" s="204" t="s">
        <v>125</v>
      </c>
      <c r="E209" s="205" t="s">
        <v>925</v>
      </c>
      <c r="F209" s="206" t="s">
        <v>926</v>
      </c>
      <c r="G209" s="207" t="s">
        <v>169</v>
      </c>
      <c r="H209" s="208">
        <v>4</v>
      </c>
      <c r="I209" s="209"/>
      <c r="J209" s="210">
        <f>ROUND(I209*H209,2)</f>
        <v>0</v>
      </c>
      <c r="K209" s="206" t="s">
        <v>129</v>
      </c>
      <c r="L209" s="42"/>
      <c r="M209" s="211" t="s">
        <v>1</v>
      </c>
      <c r="N209" s="212" t="s">
        <v>40</v>
      </c>
      <c r="O209" s="78"/>
      <c r="P209" s="213">
        <f>O209*H209</f>
        <v>0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AR209" s="16" t="s">
        <v>142</v>
      </c>
      <c r="AT209" s="16" t="s">
        <v>125</v>
      </c>
      <c r="AU209" s="16" t="s">
        <v>79</v>
      </c>
      <c r="AY209" s="16" t="s">
        <v>122</v>
      </c>
      <c r="BE209" s="215">
        <f>IF(N209="základní",J209,0)</f>
        <v>0</v>
      </c>
      <c r="BF209" s="215">
        <f>IF(N209="snížená",J209,0)</f>
        <v>0</v>
      </c>
      <c r="BG209" s="215">
        <f>IF(N209="zákl. přenesená",J209,0)</f>
        <v>0</v>
      </c>
      <c r="BH209" s="215">
        <f>IF(N209="sníž. přenesená",J209,0)</f>
        <v>0</v>
      </c>
      <c r="BI209" s="215">
        <f>IF(N209="nulová",J209,0)</f>
        <v>0</v>
      </c>
      <c r="BJ209" s="16" t="s">
        <v>77</v>
      </c>
      <c r="BK209" s="215">
        <f>ROUND(I209*H209,2)</f>
        <v>0</v>
      </c>
      <c r="BL209" s="16" t="s">
        <v>142</v>
      </c>
      <c r="BM209" s="16" t="s">
        <v>927</v>
      </c>
    </row>
    <row r="210" s="1" customFormat="1">
      <c r="B210" s="37"/>
      <c r="C210" s="38"/>
      <c r="D210" s="216" t="s">
        <v>132</v>
      </c>
      <c r="E210" s="38"/>
      <c r="F210" s="217" t="s">
        <v>928</v>
      </c>
      <c r="G210" s="38"/>
      <c r="H210" s="38"/>
      <c r="I210" s="130"/>
      <c r="J210" s="38"/>
      <c r="K210" s="38"/>
      <c r="L210" s="42"/>
      <c r="M210" s="218"/>
      <c r="N210" s="78"/>
      <c r="O210" s="78"/>
      <c r="P210" s="78"/>
      <c r="Q210" s="78"/>
      <c r="R210" s="78"/>
      <c r="S210" s="78"/>
      <c r="T210" s="79"/>
      <c r="AT210" s="16" t="s">
        <v>132</v>
      </c>
      <c r="AU210" s="16" t="s">
        <v>79</v>
      </c>
    </row>
    <row r="211" s="1" customFormat="1" ht="16.5" customHeight="1">
      <c r="B211" s="37"/>
      <c r="C211" s="265" t="s">
        <v>427</v>
      </c>
      <c r="D211" s="265" t="s">
        <v>394</v>
      </c>
      <c r="E211" s="266" t="s">
        <v>929</v>
      </c>
      <c r="F211" s="267" t="s">
        <v>930</v>
      </c>
      <c r="G211" s="268" t="s">
        <v>169</v>
      </c>
      <c r="H211" s="269">
        <v>4.1200000000000001</v>
      </c>
      <c r="I211" s="270"/>
      <c r="J211" s="271">
        <f>ROUND(I211*H211,2)</f>
        <v>0</v>
      </c>
      <c r="K211" s="267" t="s">
        <v>129</v>
      </c>
      <c r="L211" s="272"/>
      <c r="M211" s="273" t="s">
        <v>1</v>
      </c>
      <c r="N211" s="274" t="s">
        <v>40</v>
      </c>
      <c r="O211" s="78"/>
      <c r="P211" s="213">
        <f>O211*H211</f>
        <v>0</v>
      </c>
      <c r="Q211" s="213">
        <v>0.025499999999999998</v>
      </c>
      <c r="R211" s="213">
        <f>Q211*H211</f>
        <v>0.10506</v>
      </c>
      <c r="S211" s="213">
        <v>0</v>
      </c>
      <c r="T211" s="214">
        <f>S211*H211</f>
        <v>0</v>
      </c>
      <c r="AR211" s="16" t="s">
        <v>237</v>
      </c>
      <c r="AT211" s="16" t="s">
        <v>394</v>
      </c>
      <c r="AU211" s="16" t="s">
        <v>79</v>
      </c>
      <c r="AY211" s="16" t="s">
        <v>122</v>
      </c>
      <c r="BE211" s="215">
        <f>IF(N211="základní",J211,0)</f>
        <v>0</v>
      </c>
      <c r="BF211" s="215">
        <f>IF(N211="snížená",J211,0)</f>
        <v>0</v>
      </c>
      <c r="BG211" s="215">
        <f>IF(N211="zákl. přenesená",J211,0)</f>
        <v>0</v>
      </c>
      <c r="BH211" s="215">
        <f>IF(N211="sníž. přenesená",J211,0)</f>
        <v>0</v>
      </c>
      <c r="BI211" s="215">
        <f>IF(N211="nulová",J211,0)</f>
        <v>0</v>
      </c>
      <c r="BJ211" s="16" t="s">
        <v>77</v>
      </c>
      <c r="BK211" s="215">
        <f>ROUND(I211*H211,2)</f>
        <v>0</v>
      </c>
      <c r="BL211" s="16" t="s">
        <v>142</v>
      </c>
      <c r="BM211" s="16" t="s">
        <v>931</v>
      </c>
    </row>
    <row r="212" s="1" customFormat="1">
      <c r="B212" s="37"/>
      <c r="C212" s="38"/>
      <c r="D212" s="216" t="s">
        <v>132</v>
      </c>
      <c r="E212" s="38"/>
      <c r="F212" s="217" t="s">
        <v>930</v>
      </c>
      <c r="G212" s="38"/>
      <c r="H212" s="38"/>
      <c r="I212" s="130"/>
      <c r="J212" s="38"/>
      <c r="K212" s="38"/>
      <c r="L212" s="42"/>
      <c r="M212" s="218"/>
      <c r="N212" s="78"/>
      <c r="O212" s="78"/>
      <c r="P212" s="78"/>
      <c r="Q212" s="78"/>
      <c r="R212" s="78"/>
      <c r="S212" s="78"/>
      <c r="T212" s="79"/>
      <c r="AT212" s="16" t="s">
        <v>132</v>
      </c>
      <c r="AU212" s="16" t="s">
        <v>79</v>
      </c>
    </row>
    <row r="213" s="12" customFormat="1">
      <c r="B213" s="232"/>
      <c r="C213" s="233"/>
      <c r="D213" s="216" t="s">
        <v>192</v>
      </c>
      <c r="E213" s="234" t="s">
        <v>1</v>
      </c>
      <c r="F213" s="235" t="s">
        <v>932</v>
      </c>
      <c r="G213" s="233"/>
      <c r="H213" s="236">
        <v>4.1200000000000001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192</v>
      </c>
      <c r="AU213" s="242" t="s">
        <v>79</v>
      </c>
      <c r="AV213" s="12" t="s">
        <v>79</v>
      </c>
      <c r="AW213" s="12" t="s">
        <v>31</v>
      </c>
      <c r="AX213" s="12" t="s">
        <v>77</v>
      </c>
      <c r="AY213" s="242" t="s">
        <v>122</v>
      </c>
    </row>
    <row r="214" s="1" customFormat="1" ht="16.5" customHeight="1">
      <c r="B214" s="37"/>
      <c r="C214" s="204" t="s">
        <v>434</v>
      </c>
      <c r="D214" s="204" t="s">
        <v>125</v>
      </c>
      <c r="E214" s="205" t="s">
        <v>933</v>
      </c>
      <c r="F214" s="206" t="s">
        <v>934</v>
      </c>
      <c r="G214" s="207" t="s">
        <v>169</v>
      </c>
      <c r="H214" s="208">
        <v>4</v>
      </c>
      <c r="I214" s="209"/>
      <c r="J214" s="210">
        <f>ROUND(I214*H214,2)</f>
        <v>0</v>
      </c>
      <c r="K214" s="206" t="s">
        <v>129</v>
      </c>
      <c r="L214" s="42"/>
      <c r="M214" s="211" t="s">
        <v>1</v>
      </c>
      <c r="N214" s="212" t="s">
        <v>40</v>
      </c>
      <c r="O214" s="78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AR214" s="16" t="s">
        <v>142</v>
      </c>
      <c r="AT214" s="16" t="s">
        <v>125</v>
      </c>
      <c r="AU214" s="16" t="s">
        <v>79</v>
      </c>
      <c r="AY214" s="16" t="s">
        <v>122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77</v>
      </c>
      <c r="BK214" s="215">
        <f>ROUND(I214*H214,2)</f>
        <v>0</v>
      </c>
      <c r="BL214" s="16" t="s">
        <v>142</v>
      </c>
      <c r="BM214" s="16" t="s">
        <v>935</v>
      </c>
    </row>
    <row r="215" s="1" customFormat="1">
      <c r="B215" s="37"/>
      <c r="C215" s="38"/>
      <c r="D215" s="216" t="s">
        <v>132</v>
      </c>
      <c r="E215" s="38"/>
      <c r="F215" s="217" t="s">
        <v>936</v>
      </c>
      <c r="G215" s="38"/>
      <c r="H215" s="38"/>
      <c r="I215" s="130"/>
      <c r="J215" s="38"/>
      <c r="K215" s="38"/>
      <c r="L215" s="42"/>
      <c r="M215" s="218"/>
      <c r="N215" s="78"/>
      <c r="O215" s="78"/>
      <c r="P215" s="78"/>
      <c r="Q215" s="78"/>
      <c r="R215" s="78"/>
      <c r="S215" s="78"/>
      <c r="T215" s="79"/>
      <c r="AT215" s="16" t="s">
        <v>132</v>
      </c>
      <c r="AU215" s="16" t="s">
        <v>79</v>
      </c>
    </row>
    <row r="216" s="12" customFormat="1">
      <c r="B216" s="232"/>
      <c r="C216" s="233"/>
      <c r="D216" s="216" t="s">
        <v>192</v>
      </c>
      <c r="E216" s="234" t="s">
        <v>1</v>
      </c>
      <c r="F216" s="235" t="s">
        <v>937</v>
      </c>
      <c r="G216" s="233"/>
      <c r="H216" s="236">
        <v>4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192</v>
      </c>
      <c r="AU216" s="242" t="s">
        <v>79</v>
      </c>
      <c r="AV216" s="12" t="s">
        <v>79</v>
      </c>
      <c r="AW216" s="12" t="s">
        <v>31</v>
      </c>
      <c r="AX216" s="12" t="s">
        <v>77</v>
      </c>
      <c r="AY216" s="242" t="s">
        <v>122</v>
      </c>
    </row>
    <row r="217" s="1" customFormat="1" ht="16.5" customHeight="1">
      <c r="B217" s="37"/>
      <c r="C217" s="265" t="s">
        <v>441</v>
      </c>
      <c r="D217" s="265" t="s">
        <v>394</v>
      </c>
      <c r="E217" s="266" t="s">
        <v>938</v>
      </c>
      <c r="F217" s="267" t="s">
        <v>939</v>
      </c>
      <c r="G217" s="268" t="s">
        <v>169</v>
      </c>
      <c r="H217" s="269">
        <v>4</v>
      </c>
      <c r="I217" s="270"/>
      <c r="J217" s="271">
        <f>ROUND(I217*H217,2)</f>
        <v>0</v>
      </c>
      <c r="K217" s="267" t="s">
        <v>129</v>
      </c>
      <c r="L217" s="272"/>
      <c r="M217" s="273" t="s">
        <v>1</v>
      </c>
      <c r="N217" s="274" t="s">
        <v>40</v>
      </c>
      <c r="O217" s="78"/>
      <c r="P217" s="213">
        <f>O217*H217</f>
        <v>0</v>
      </c>
      <c r="Q217" s="213">
        <v>0.00034000000000000002</v>
      </c>
      <c r="R217" s="213">
        <f>Q217*H217</f>
        <v>0.0013600000000000001</v>
      </c>
      <c r="S217" s="213">
        <v>0</v>
      </c>
      <c r="T217" s="214">
        <f>S217*H217</f>
        <v>0</v>
      </c>
      <c r="AR217" s="16" t="s">
        <v>237</v>
      </c>
      <c r="AT217" s="16" t="s">
        <v>394</v>
      </c>
      <c r="AU217" s="16" t="s">
        <v>79</v>
      </c>
      <c r="AY217" s="16" t="s">
        <v>122</v>
      </c>
      <c r="BE217" s="215">
        <f>IF(N217="základní",J217,0)</f>
        <v>0</v>
      </c>
      <c r="BF217" s="215">
        <f>IF(N217="snížená",J217,0)</f>
        <v>0</v>
      </c>
      <c r="BG217" s="215">
        <f>IF(N217="zákl. přenesená",J217,0)</f>
        <v>0</v>
      </c>
      <c r="BH217" s="215">
        <f>IF(N217="sníž. přenesená",J217,0)</f>
        <v>0</v>
      </c>
      <c r="BI217" s="215">
        <f>IF(N217="nulová",J217,0)</f>
        <v>0</v>
      </c>
      <c r="BJ217" s="16" t="s">
        <v>77</v>
      </c>
      <c r="BK217" s="215">
        <f>ROUND(I217*H217,2)</f>
        <v>0</v>
      </c>
      <c r="BL217" s="16" t="s">
        <v>142</v>
      </c>
      <c r="BM217" s="16" t="s">
        <v>940</v>
      </c>
    </row>
    <row r="218" s="1" customFormat="1">
      <c r="B218" s="37"/>
      <c r="C218" s="38"/>
      <c r="D218" s="216" t="s">
        <v>132</v>
      </c>
      <c r="E218" s="38"/>
      <c r="F218" s="217" t="s">
        <v>941</v>
      </c>
      <c r="G218" s="38"/>
      <c r="H218" s="38"/>
      <c r="I218" s="130"/>
      <c r="J218" s="38"/>
      <c r="K218" s="38"/>
      <c r="L218" s="42"/>
      <c r="M218" s="218"/>
      <c r="N218" s="78"/>
      <c r="O218" s="78"/>
      <c r="P218" s="78"/>
      <c r="Q218" s="78"/>
      <c r="R218" s="78"/>
      <c r="S218" s="78"/>
      <c r="T218" s="79"/>
      <c r="AT218" s="16" t="s">
        <v>132</v>
      </c>
      <c r="AU218" s="16" t="s">
        <v>79</v>
      </c>
    </row>
    <row r="219" s="10" customFormat="1" ht="22.8" customHeight="1">
      <c r="B219" s="188"/>
      <c r="C219" s="189"/>
      <c r="D219" s="190" t="s">
        <v>68</v>
      </c>
      <c r="E219" s="202" t="s">
        <v>243</v>
      </c>
      <c r="F219" s="202" t="s">
        <v>595</v>
      </c>
      <c r="G219" s="189"/>
      <c r="H219" s="189"/>
      <c r="I219" s="192"/>
      <c r="J219" s="203">
        <f>BK219</f>
        <v>0</v>
      </c>
      <c r="K219" s="189"/>
      <c r="L219" s="194"/>
      <c r="M219" s="195"/>
      <c r="N219" s="196"/>
      <c r="O219" s="196"/>
      <c r="P219" s="197">
        <f>SUM(P220:P290)</f>
        <v>0</v>
      </c>
      <c r="Q219" s="196"/>
      <c r="R219" s="197">
        <f>SUM(R220:R290)</f>
        <v>10.933622900000001</v>
      </c>
      <c r="S219" s="196"/>
      <c r="T219" s="198">
        <f>SUM(T220:T290)</f>
        <v>1.3940000000000001</v>
      </c>
      <c r="AR219" s="199" t="s">
        <v>77</v>
      </c>
      <c r="AT219" s="200" t="s">
        <v>68</v>
      </c>
      <c r="AU219" s="200" t="s">
        <v>77</v>
      </c>
      <c r="AY219" s="199" t="s">
        <v>122</v>
      </c>
      <c r="BK219" s="201">
        <f>SUM(BK220:BK290)</f>
        <v>0</v>
      </c>
    </row>
    <row r="220" s="1" customFormat="1" ht="16.5" customHeight="1">
      <c r="B220" s="37"/>
      <c r="C220" s="204" t="s">
        <v>447</v>
      </c>
      <c r="D220" s="204" t="s">
        <v>125</v>
      </c>
      <c r="E220" s="205" t="s">
        <v>602</v>
      </c>
      <c r="F220" s="206" t="s">
        <v>603</v>
      </c>
      <c r="G220" s="207" t="s">
        <v>169</v>
      </c>
      <c r="H220" s="208">
        <v>17</v>
      </c>
      <c r="I220" s="209"/>
      <c r="J220" s="210">
        <f>ROUND(I220*H220,2)</f>
        <v>0</v>
      </c>
      <c r="K220" s="206" t="s">
        <v>129</v>
      </c>
      <c r="L220" s="42"/>
      <c r="M220" s="211" t="s">
        <v>1</v>
      </c>
      <c r="N220" s="212" t="s">
        <v>40</v>
      </c>
      <c r="O220" s="78"/>
      <c r="P220" s="213">
        <f>O220*H220</f>
        <v>0</v>
      </c>
      <c r="Q220" s="213">
        <v>0.00069999999999999999</v>
      </c>
      <c r="R220" s="213">
        <f>Q220*H220</f>
        <v>0.011899999999999999</v>
      </c>
      <c r="S220" s="213">
        <v>0</v>
      </c>
      <c r="T220" s="214">
        <f>S220*H220</f>
        <v>0</v>
      </c>
      <c r="AR220" s="16" t="s">
        <v>142</v>
      </c>
      <c r="AT220" s="16" t="s">
        <v>125</v>
      </c>
      <c r="AU220" s="16" t="s">
        <v>79</v>
      </c>
      <c r="AY220" s="16" t="s">
        <v>122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6" t="s">
        <v>77</v>
      </c>
      <c r="BK220" s="215">
        <f>ROUND(I220*H220,2)</f>
        <v>0</v>
      </c>
      <c r="BL220" s="16" t="s">
        <v>142</v>
      </c>
      <c r="BM220" s="16" t="s">
        <v>942</v>
      </c>
    </row>
    <row r="221" s="1" customFormat="1">
      <c r="B221" s="37"/>
      <c r="C221" s="38"/>
      <c r="D221" s="216" t="s">
        <v>132</v>
      </c>
      <c r="E221" s="38"/>
      <c r="F221" s="217" t="s">
        <v>605</v>
      </c>
      <c r="G221" s="38"/>
      <c r="H221" s="38"/>
      <c r="I221" s="130"/>
      <c r="J221" s="38"/>
      <c r="K221" s="38"/>
      <c r="L221" s="42"/>
      <c r="M221" s="218"/>
      <c r="N221" s="78"/>
      <c r="O221" s="78"/>
      <c r="P221" s="78"/>
      <c r="Q221" s="78"/>
      <c r="R221" s="78"/>
      <c r="S221" s="78"/>
      <c r="T221" s="79"/>
      <c r="AT221" s="16" t="s">
        <v>132</v>
      </c>
      <c r="AU221" s="16" t="s">
        <v>79</v>
      </c>
    </row>
    <row r="222" s="12" customFormat="1">
      <c r="B222" s="232"/>
      <c r="C222" s="233"/>
      <c r="D222" s="216" t="s">
        <v>192</v>
      </c>
      <c r="E222" s="234" t="s">
        <v>1</v>
      </c>
      <c r="F222" s="235" t="s">
        <v>943</v>
      </c>
      <c r="G222" s="233"/>
      <c r="H222" s="236">
        <v>17</v>
      </c>
      <c r="I222" s="237"/>
      <c r="J222" s="233"/>
      <c r="K222" s="233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192</v>
      </c>
      <c r="AU222" s="242" t="s">
        <v>79</v>
      </c>
      <c r="AV222" s="12" t="s">
        <v>79</v>
      </c>
      <c r="AW222" s="12" t="s">
        <v>31</v>
      </c>
      <c r="AX222" s="12" t="s">
        <v>77</v>
      </c>
      <c r="AY222" s="242" t="s">
        <v>122</v>
      </c>
    </row>
    <row r="223" s="1" customFormat="1" ht="16.5" customHeight="1">
      <c r="B223" s="37"/>
      <c r="C223" s="265" t="s">
        <v>453</v>
      </c>
      <c r="D223" s="265" t="s">
        <v>394</v>
      </c>
      <c r="E223" s="266" t="s">
        <v>944</v>
      </c>
      <c r="F223" s="267" t="s">
        <v>945</v>
      </c>
      <c r="G223" s="268" t="s">
        <v>169</v>
      </c>
      <c r="H223" s="269">
        <v>6</v>
      </c>
      <c r="I223" s="270"/>
      <c r="J223" s="271">
        <f>ROUND(I223*H223,2)</f>
        <v>0</v>
      </c>
      <c r="K223" s="267" t="s">
        <v>129</v>
      </c>
      <c r="L223" s="272"/>
      <c r="M223" s="273" t="s">
        <v>1</v>
      </c>
      <c r="N223" s="274" t="s">
        <v>40</v>
      </c>
      <c r="O223" s="78"/>
      <c r="P223" s="213">
        <f>O223*H223</f>
        <v>0</v>
      </c>
      <c r="Q223" s="213">
        <v>0.0012999999999999999</v>
      </c>
      <c r="R223" s="213">
        <f>Q223*H223</f>
        <v>0.0077999999999999996</v>
      </c>
      <c r="S223" s="213">
        <v>0</v>
      </c>
      <c r="T223" s="214">
        <f>S223*H223</f>
        <v>0</v>
      </c>
      <c r="AR223" s="16" t="s">
        <v>237</v>
      </c>
      <c r="AT223" s="16" t="s">
        <v>394</v>
      </c>
      <c r="AU223" s="16" t="s">
        <v>79</v>
      </c>
      <c r="AY223" s="16" t="s">
        <v>122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77</v>
      </c>
      <c r="BK223" s="215">
        <f>ROUND(I223*H223,2)</f>
        <v>0</v>
      </c>
      <c r="BL223" s="16" t="s">
        <v>142</v>
      </c>
      <c r="BM223" s="16" t="s">
        <v>946</v>
      </c>
    </row>
    <row r="224" s="1" customFormat="1">
      <c r="B224" s="37"/>
      <c r="C224" s="38"/>
      <c r="D224" s="216" t="s">
        <v>132</v>
      </c>
      <c r="E224" s="38"/>
      <c r="F224" s="217" t="s">
        <v>945</v>
      </c>
      <c r="G224" s="38"/>
      <c r="H224" s="38"/>
      <c r="I224" s="130"/>
      <c r="J224" s="38"/>
      <c r="K224" s="38"/>
      <c r="L224" s="42"/>
      <c r="M224" s="218"/>
      <c r="N224" s="78"/>
      <c r="O224" s="78"/>
      <c r="P224" s="78"/>
      <c r="Q224" s="78"/>
      <c r="R224" s="78"/>
      <c r="S224" s="78"/>
      <c r="T224" s="79"/>
      <c r="AT224" s="16" t="s">
        <v>132</v>
      </c>
      <c r="AU224" s="16" t="s">
        <v>79</v>
      </c>
    </row>
    <row r="225" s="12" customFormat="1">
      <c r="B225" s="232"/>
      <c r="C225" s="233"/>
      <c r="D225" s="216" t="s">
        <v>192</v>
      </c>
      <c r="E225" s="234" t="s">
        <v>1</v>
      </c>
      <c r="F225" s="235" t="s">
        <v>947</v>
      </c>
      <c r="G225" s="233"/>
      <c r="H225" s="236">
        <v>6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192</v>
      </c>
      <c r="AU225" s="242" t="s">
        <v>79</v>
      </c>
      <c r="AV225" s="12" t="s">
        <v>79</v>
      </c>
      <c r="AW225" s="12" t="s">
        <v>31</v>
      </c>
      <c r="AX225" s="12" t="s">
        <v>77</v>
      </c>
      <c r="AY225" s="242" t="s">
        <v>122</v>
      </c>
    </row>
    <row r="226" s="1" customFormat="1" ht="16.5" customHeight="1">
      <c r="B226" s="37"/>
      <c r="C226" s="265" t="s">
        <v>473</v>
      </c>
      <c r="D226" s="265" t="s">
        <v>394</v>
      </c>
      <c r="E226" s="266" t="s">
        <v>608</v>
      </c>
      <c r="F226" s="267" t="s">
        <v>609</v>
      </c>
      <c r="G226" s="268" t="s">
        <v>169</v>
      </c>
      <c r="H226" s="269">
        <v>4</v>
      </c>
      <c r="I226" s="270"/>
      <c r="J226" s="271">
        <f>ROUND(I226*H226,2)</f>
        <v>0</v>
      </c>
      <c r="K226" s="267" t="s">
        <v>129</v>
      </c>
      <c r="L226" s="272"/>
      <c r="M226" s="273" t="s">
        <v>1</v>
      </c>
      <c r="N226" s="274" t="s">
        <v>40</v>
      </c>
      <c r="O226" s="78"/>
      <c r="P226" s="213">
        <f>O226*H226</f>
        <v>0</v>
      </c>
      <c r="Q226" s="213">
        <v>0.0025999999999999999</v>
      </c>
      <c r="R226" s="213">
        <f>Q226*H226</f>
        <v>0.0104</v>
      </c>
      <c r="S226" s="213">
        <v>0</v>
      </c>
      <c r="T226" s="214">
        <f>S226*H226</f>
        <v>0</v>
      </c>
      <c r="AR226" s="16" t="s">
        <v>237</v>
      </c>
      <c r="AT226" s="16" t="s">
        <v>394</v>
      </c>
      <c r="AU226" s="16" t="s">
        <v>79</v>
      </c>
      <c r="AY226" s="16" t="s">
        <v>122</v>
      </c>
      <c r="BE226" s="215">
        <f>IF(N226="základní",J226,0)</f>
        <v>0</v>
      </c>
      <c r="BF226" s="215">
        <f>IF(N226="snížená",J226,0)</f>
        <v>0</v>
      </c>
      <c r="BG226" s="215">
        <f>IF(N226="zákl. přenesená",J226,0)</f>
        <v>0</v>
      </c>
      <c r="BH226" s="215">
        <f>IF(N226="sníž. přenesená",J226,0)</f>
        <v>0</v>
      </c>
      <c r="BI226" s="215">
        <f>IF(N226="nulová",J226,0)</f>
        <v>0</v>
      </c>
      <c r="BJ226" s="16" t="s">
        <v>77</v>
      </c>
      <c r="BK226" s="215">
        <f>ROUND(I226*H226,2)</f>
        <v>0</v>
      </c>
      <c r="BL226" s="16" t="s">
        <v>142</v>
      </c>
      <c r="BM226" s="16" t="s">
        <v>948</v>
      </c>
    </row>
    <row r="227" s="1" customFormat="1">
      <c r="B227" s="37"/>
      <c r="C227" s="38"/>
      <c r="D227" s="216" t="s">
        <v>132</v>
      </c>
      <c r="E227" s="38"/>
      <c r="F227" s="217" t="s">
        <v>609</v>
      </c>
      <c r="G227" s="38"/>
      <c r="H227" s="38"/>
      <c r="I227" s="130"/>
      <c r="J227" s="38"/>
      <c r="K227" s="38"/>
      <c r="L227" s="42"/>
      <c r="M227" s="218"/>
      <c r="N227" s="78"/>
      <c r="O227" s="78"/>
      <c r="P227" s="78"/>
      <c r="Q227" s="78"/>
      <c r="R227" s="78"/>
      <c r="S227" s="78"/>
      <c r="T227" s="79"/>
      <c r="AT227" s="16" t="s">
        <v>132</v>
      </c>
      <c r="AU227" s="16" t="s">
        <v>79</v>
      </c>
    </row>
    <row r="228" s="12" customFormat="1">
      <c r="B228" s="232"/>
      <c r="C228" s="233"/>
      <c r="D228" s="216" t="s">
        <v>192</v>
      </c>
      <c r="E228" s="234" t="s">
        <v>1</v>
      </c>
      <c r="F228" s="235" t="s">
        <v>949</v>
      </c>
      <c r="G228" s="233"/>
      <c r="H228" s="236">
        <v>4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192</v>
      </c>
      <c r="AU228" s="242" t="s">
        <v>79</v>
      </c>
      <c r="AV228" s="12" t="s">
        <v>79</v>
      </c>
      <c r="AW228" s="12" t="s">
        <v>31</v>
      </c>
      <c r="AX228" s="12" t="s">
        <v>77</v>
      </c>
      <c r="AY228" s="242" t="s">
        <v>122</v>
      </c>
    </row>
    <row r="229" s="1" customFormat="1" ht="16.5" customHeight="1">
      <c r="B229" s="37"/>
      <c r="C229" s="265" t="s">
        <v>480</v>
      </c>
      <c r="D229" s="265" t="s">
        <v>394</v>
      </c>
      <c r="E229" s="266" t="s">
        <v>950</v>
      </c>
      <c r="F229" s="267" t="s">
        <v>951</v>
      </c>
      <c r="G229" s="268" t="s">
        <v>169</v>
      </c>
      <c r="H229" s="269">
        <v>2</v>
      </c>
      <c r="I229" s="270"/>
      <c r="J229" s="271">
        <f>ROUND(I229*H229,2)</f>
        <v>0</v>
      </c>
      <c r="K229" s="267" t="s">
        <v>129</v>
      </c>
      <c r="L229" s="272"/>
      <c r="M229" s="273" t="s">
        <v>1</v>
      </c>
      <c r="N229" s="274" t="s">
        <v>40</v>
      </c>
      <c r="O229" s="78"/>
      <c r="P229" s="213">
        <f>O229*H229</f>
        <v>0</v>
      </c>
      <c r="Q229" s="213">
        <v>0.0041000000000000003</v>
      </c>
      <c r="R229" s="213">
        <f>Q229*H229</f>
        <v>0.0082000000000000007</v>
      </c>
      <c r="S229" s="213">
        <v>0</v>
      </c>
      <c r="T229" s="214">
        <f>S229*H229</f>
        <v>0</v>
      </c>
      <c r="AR229" s="16" t="s">
        <v>237</v>
      </c>
      <c r="AT229" s="16" t="s">
        <v>394</v>
      </c>
      <c r="AU229" s="16" t="s">
        <v>79</v>
      </c>
      <c r="AY229" s="16" t="s">
        <v>122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77</v>
      </c>
      <c r="BK229" s="215">
        <f>ROUND(I229*H229,2)</f>
        <v>0</v>
      </c>
      <c r="BL229" s="16" t="s">
        <v>142</v>
      </c>
      <c r="BM229" s="16" t="s">
        <v>952</v>
      </c>
    </row>
    <row r="230" s="1" customFormat="1">
      <c r="B230" s="37"/>
      <c r="C230" s="38"/>
      <c r="D230" s="216" t="s">
        <v>132</v>
      </c>
      <c r="E230" s="38"/>
      <c r="F230" s="217" t="s">
        <v>951</v>
      </c>
      <c r="G230" s="38"/>
      <c r="H230" s="38"/>
      <c r="I230" s="130"/>
      <c r="J230" s="38"/>
      <c r="K230" s="38"/>
      <c r="L230" s="42"/>
      <c r="M230" s="218"/>
      <c r="N230" s="78"/>
      <c r="O230" s="78"/>
      <c r="P230" s="78"/>
      <c r="Q230" s="78"/>
      <c r="R230" s="78"/>
      <c r="S230" s="78"/>
      <c r="T230" s="79"/>
      <c r="AT230" s="16" t="s">
        <v>132</v>
      </c>
      <c r="AU230" s="16" t="s">
        <v>79</v>
      </c>
    </row>
    <row r="231" s="12" customFormat="1">
      <c r="B231" s="232"/>
      <c r="C231" s="233"/>
      <c r="D231" s="216" t="s">
        <v>192</v>
      </c>
      <c r="E231" s="234" t="s">
        <v>1</v>
      </c>
      <c r="F231" s="235" t="s">
        <v>953</v>
      </c>
      <c r="G231" s="233"/>
      <c r="H231" s="236">
        <v>2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192</v>
      </c>
      <c r="AU231" s="242" t="s">
        <v>79</v>
      </c>
      <c r="AV231" s="12" t="s">
        <v>79</v>
      </c>
      <c r="AW231" s="12" t="s">
        <v>31</v>
      </c>
      <c r="AX231" s="12" t="s">
        <v>77</v>
      </c>
      <c r="AY231" s="242" t="s">
        <v>122</v>
      </c>
    </row>
    <row r="232" s="1" customFormat="1" ht="16.5" customHeight="1">
      <c r="B232" s="37"/>
      <c r="C232" s="265" t="s">
        <v>486</v>
      </c>
      <c r="D232" s="265" t="s">
        <v>394</v>
      </c>
      <c r="E232" s="266" t="s">
        <v>954</v>
      </c>
      <c r="F232" s="267" t="s">
        <v>955</v>
      </c>
      <c r="G232" s="268" t="s">
        <v>169</v>
      </c>
      <c r="H232" s="269">
        <v>2</v>
      </c>
      <c r="I232" s="270"/>
      <c r="J232" s="271">
        <f>ROUND(I232*H232,2)</f>
        <v>0</v>
      </c>
      <c r="K232" s="267" t="s">
        <v>129</v>
      </c>
      <c r="L232" s="272"/>
      <c r="M232" s="273" t="s">
        <v>1</v>
      </c>
      <c r="N232" s="274" t="s">
        <v>40</v>
      </c>
      <c r="O232" s="78"/>
      <c r="P232" s="213">
        <f>O232*H232</f>
        <v>0</v>
      </c>
      <c r="Q232" s="213">
        <v>0.00050000000000000001</v>
      </c>
      <c r="R232" s="213">
        <f>Q232*H232</f>
        <v>0.001</v>
      </c>
      <c r="S232" s="213">
        <v>0</v>
      </c>
      <c r="T232" s="214">
        <f>S232*H232</f>
        <v>0</v>
      </c>
      <c r="AR232" s="16" t="s">
        <v>237</v>
      </c>
      <c r="AT232" s="16" t="s">
        <v>394</v>
      </c>
      <c r="AU232" s="16" t="s">
        <v>79</v>
      </c>
      <c r="AY232" s="16" t="s">
        <v>122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6" t="s">
        <v>77</v>
      </c>
      <c r="BK232" s="215">
        <f>ROUND(I232*H232,2)</f>
        <v>0</v>
      </c>
      <c r="BL232" s="16" t="s">
        <v>142</v>
      </c>
      <c r="BM232" s="16" t="s">
        <v>956</v>
      </c>
    </row>
    <row r="233" s="1" customFormat="1">
      <c r="B233" s="37"/>
      <c r="C233" s="38"/>
      <c r="D233" s="216" t="s">
        <v>132</v>
      </c>
      <c r="E233" s="38"/>
      <c r="F233" s="217" t="s">
        <v>955</v>
      </c>
      <c r="G233" s="38"/>
      <c r="H233" s="38"/>
      <c r="I233" s="130"/>
      <c r="J233" s="38"/>
      <c r="K233" s="38"/>
      <c r="L233" s="42"/>
      <c r="M233" s="218"/>
      <c r="N233" s="78"/>
      <c r="O233" s="78"/>
      <c r="P233" s="78"/>
      <c r="Q233" s="78"/>
      <c r="R233" s="78"/>
      <c r="S233" s="78"/>
      <c r="T233" s="79"/>
      <c r="AT233" s="16" t="s">
        <v>132</v>
      </c>
      <c r="AU233" s="16" t="s">
        <v>79</v>
      </c>
    </row>
    <row r="234" s="12" customFormat="1">
      <c r="B234" s="232"/>
      <c r="C234" s="233"/>
      <c r="D234" s="216" t="s">
        <v>192</v>
      </c>
      <c r="E234" s="234" t="s">
        <v>1</v>
      </c>
      <c r="F234" s="235" t="s">
        <v>957</v>
      </c>
      <c r="G234" s="233"/>
      <c r="H234" s="236">
        <v>2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192</v>
      </c>
      <c r="AU234" s="242" t="s">
        <v>79</v>
      </c>
      <c r="AV234" s="12" t="s">
        <v>79</v>
      </c>
      <c r="AW234" s="12" t="s">
        <v>31</v>
      </c>
      <c r="AX234" s="12" t="s">
        <v>77</v>
      </c>
      <c r="AY234" s="242" t="s">
        <v>122</v>
      </c>
    </row>
    <row r="235" s="1" customFormat="1" ht="16.5" customHeight="1">
      <c r="B235" s="37"/>
      <c r="C235" s="265" t="s">
        <v>492</v>
      </c>
      <c r="D235" s="265" t="s">
        <v>394</v>
      </c>
      <c r="E235" s="266" t="s">
        <v>958</v>
      </c>
      <c r="F235" s="267" t="s">
        <v>959</v>
      </c>
      <c r="G235" s="268" t="s">
        <v>169</v>
      </c>
      <c r="H235" s="269">
        <v>3</v>
      </c>
      <c r="I235" s="270"/>
      <c r="J235" s="271">
        <f>ROUND(I235*H235,2)</f>
        <v>0</v>
      </c>
      <c r="K235" s="267" t="s">
        <v>129</v>
      </c>
      <c r="L235" s="272"/>
      <c r="M235" s="273" t="s">
        <v>1</v>
      </c>
      <c r="N235" s="274" t="s">
        <v>40</v>
      </c>
      <c r="O235" s="78"/>
      <c r="P235" s="213">
        <f>O235*H235</f>
        <v>0</v>
      </c>
      <c r="Q235" s="213">
        <v>0.0015</v>
      </c>
      <c r="R235" s="213">
        <f>Q235*H235</f>
        <v>0.0045000000000000005</v>
      </c>
      <c r="S235" s="213">
        <v>0</v>
      </c>
      <c r="T235" s="214">
        <f>S235*H235</f>
        <v>0</v>
      </c>
      <c r="AR235" s="16" t="s">
        <v>237</v>
      </c>
      <c r="AT235" s="16" t="s">
        <v>394</v>
      </c>
      <c r="AU235" s="16" t="s">
        <v>79</v>
      </c>
      <c r="AY235" s="16" t="s">
        <v>122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77</v>
      </c>
      <c r="BK235" s="215">
        <f>ROUND(I235*H235,2)</f>
        <v>0</v>
      </c>
      <c r="BL235" s="16" t="s">
        <v>142</v>
      </c>
      <c r="BM235" s="16" t="s">
        <v>960</v>
      </c>
    </row>
    <row r="236" s="1" customFormat="1">
      <c r="B236" s="37"/>
      <c r="C236" s="38"/>
      <c r="D236" s="216" t="s">
        <v>132</v>
      </c>
      <c r="E236" s="38"/>
      <c r="F236" s="217" t="s">
        <v>959</v>
      </c>
      <c r="G236" s="38"/>
      <c r="H236" s="38"/>
      <c r="I236" s="130"/>
      <c r="J236" s="38"/>
      <c r="K236" s="38"/>
      <c r="L236" s="42"/>
      <c r="M236" s="218"/>
      <c r="N236" s="78"/>
      <c r="O236" s="78"/>
      <c r="P236" s="78"/>
      <c r="Q236" s="78"/>
      <c r="R236" s="78"/>
      <c r="S236" s="78"/>
      <c r="T236" s="79"/>
      <c r="AT236" s="16" t="s">
        <v>132</v>
      </c>
      <c r="AU236" s="16" t="s">
        <v>79</v>
      </c>
    </row>
    <row r="237" s="12" customFormat="1">
      <c r="B237" s="232"/>
      <c r="C237" s="233"/>
      <c r="D237" s="216" t="s">
        <v>192</v>
      </c>
      <c r="E237" s="234" t="s">
        <v>1</v>
      </c>
      <c r="F237" s="235" t="s">
        <v>961</v>
      </c>
      <c r="G237" s="233"/>
      <c r="H237" s="236">
        <v>3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AT237" s="242" t="s">
        <v>192</v>
      </c>
      <c r="AU237" s="242" t="s">
        <v>79</v>
      </c>
      <c r="AV237" s="12" t="s">
        <v>79</v>
      </c>
      <c r="AW237" s="12" t="s">
        <v>31</v>
      </c>
      <c r="AX237" s="12" t="s">
        <v>77</v>
      </c>
      <c r="AY237" s="242" t="s">
        <v>122</v>
      </c>
    </row>
    <row r="238" s="1" customFormat="1" ht="16.5" customHeight="1">
      <c r="B238" s="37"/>
      <c r="C238" s="204" t="s">
        <v>498</v>
      </c>
      <c r="D238" s="204" t="s">
        <v>125</v>
      </c>
      <c r="E238" s="205" t="s">
        <v>612</v>
      </c>
      <c r="F238" s="206" t="s">
        <v>613</v>
      </c>
      <c r="G238" s="207" t="s">
        <v>169</v>
      </c>
      <c r="H238" s="208">
        <v>10</v>
      </c>
      <c r="I238" s="209"/>
      <c r="J238" s="210">
        <f>ROUND(I238*H238,2)</f>
        <v>0</v>
      </c>
      <c r="K238" s="206" t="s">
        <v>129</v>
      </c>
      <c r="L238" s="42"/>
      <c r="M238" s="211" t="s">
        <v>1</v>
      </c>
      <c r="N238" s="212" t="s">
        <v>40</v>
      </c>
      <c r="O238" s="78"/>
      <c r="P238" s="213">
        <f>O238*H238</f>
        <v>0</v>
      </c>
      <c r="Q238" s="213">
        <v>0.11241</v>
      </c>
      <c r="R238" s="213">
        <f>Q238*H238</f>
        <v>1.1240999999999999</v>
      </c>
      <c r="S238" s="213">
        <v>0</v>
      </c>
      <c r="T238" s="214">
        <f>S238*H238</f>
        <v>0</v>
      </c>
      <c r="AR238" s="16" t="s">
        <v>142</v>
      </c>
      <c r="AT238" s="16" t="s">
        <v>125</v>
      </c>
      <c r="AU238" s="16" t="s">
        <v>79</v>
      </c>
      <c r="AY238" s="16" t="s">
        <v>122</v>
      </c>
      <c r="BE238" s="215">
        <f>IF(N238="základní",J238,0)</f>
        <v>0</v>
      </c>
      <c r="BF238" s="215">
        <f>IF(N238="snížená",J238,0)</f>
        <v>0</v>
      </c>
      <c r="BG238" s="215">
        <f>IF(N238="zákl. přenesená",J238,0)</f>
        <v>0</v>
      </c>
      <c r="BH238" s="215">
        <f>IF(N238="sníž. přenesená",J238,0)</f>
        <v>0</v>
      </c>
      <c r="BI238" s="215">
        <f>IF(N238="nulová",J238,0)</f>
        <v>0</v>
      </c>
      <c r="BJ238" s="16" t="s">
        <v>77</v>
      </c>
      <c r="BK238" s="215">
        <f>ROUND(I238*H238,2)</f>
        <v>0</v>
      </c>
      <c r="BL238" s="16" t="s">
        <v>142</v>
      </c>
      <c r="BM238" s="16" t="s">
        <v>962</v>
      </c>
    </row>
    <row r="239" s="1" customFormat="1">
      <c r="B239" s="37"/>
      <c r="C239" s="38"/>
      <c r="D239" s="216" t="s">
        <v>132</v>
      </c>
      <c r="E239" s="38"/>
      <c r="F239" s="217" t="s">
        <v>615</v>
      </c>
      <c r="G239" s="38"/>
      <c r="H239" s="38"/>
      <c r="I239" s="130"/>
      <c r="J239" s="38"/>
      <c r="K239" s="38"/>
      <c r="L239" s="42"/>
      <c r="M239" s="218"/>
      <c r="N239" s="78"/>
      <c r="O239" s="78"/>
      <c r="P239" s="78"/>
      <c r="Q239" s="78"/>
      <c r="R239" s="78"/>
      <c r="S239" s="78"/>
      <c r="T239" s="79"/>
      <c r="AT239" s="16" t="s">
        <v>132</v>
      </c>
      <c r="AU239" s="16" t="s">
        <v>79</v>
      </c>
    </row>
    <row r="240" s="12" customFormat="1">
      <c r="B240" s="232"/>
      <c r="C240" s="233"/>
      <c r="D240" s="216" t="s">
        <v>192</v>
      </c>
      <c r="E240" s="234" t="s">
        <v>1</v>
      </c>
      <c r="F240" s="235" t="s">
        <v>963</v>
      </c>
      <c r="G240" s="233"/>
      <c r="H240" s="236">
        <v>10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AT240" s="242" t="s">
        <v>192</v>
      </c>
      <c r="AU240" s="242" t="s">
        <v>79</v>
      </c>
      <c r="AV240" s="12" t="s">
        <v>79</v>
      </c>
      <c r="AW240" s="12" t="s">
        <v>31</v>
      </c>
      <c r="AX240" s="12" t="s">
        <v>77</v>
      </c>
      <c r="AY240" s="242" t="s">
        <v>122</v>
      </c>
    </row>
    <row r="241" s="1" customFormat="1" ht="16.5" customHeight="1">
      <c r="B241" s="37"/>
      <c r="C241" s="265" t="s">
        <v>503</v>
      </c>
      <c r="D241" s="265" t="s">
        <v>394</v>
      </c>
      <c r="E241" s="266" t="s">
        <v>621</v>
      </c>
      <c r="F241" s="267" t="s">
        <v>622</v>
      </c>
      <c r="G241" s="268" t="s">
        <v>169</v>
      </c>
      <c r="H241" s="269">
        <v>34</v>
      </c>
      <c r="I241" s="270"/>
      <c r="J241" s="271">
        <f>ROUND(I241*H241,2)</f>
        <v>0</v>
      </c>
      <c r="K241" s="267" t="s">
        <v>129</v>
      </c>
      <c r="L241" s="272"/>
      <c r="M241" s="273" t="s">
        <v>1</v>
      </c>
      <c r="N241" s="274" t="s">
        <v>40</v>
      </c>
      <c r="O241" s="78"/>
      <c r="P241" s="213">
        <f>O241*H241</f>
        <v>0</v>
      </c>
      <c r="Q241" s="213">
        <v>0.00035</v>
      </c>
      <c r="R241" s="213">
        <f>Q241*H241</f>
        <v>0.011899999999999999</v>
      </c>
      <c r="S241" s="213">
        <v>0</v>
      </c>
      <c r="T241" s="214">
        <f>S241*H241</f>
        <v>0</v>
      </c>
      <c r="AR241" s="16" t="s">
        <v>237</v>
      </c>
      <c r="AT241" s="16" t="s">
        <v>394</v>
      </c>
      <c r="AU241" s="16" t="s">
        <v>79</v>
      </c>
      <c r="AY241" s="16" t="s">
        <v>122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77</v>
      </c>
      <c r="BK241" s="215">
        <f>ROUND(I241*H241,2)</f>
        <v>0</v>
      </c>
      <c r="BL241" s="16" t="s">
        <v>142</v>
      </c>
      <c r="BM241" s="16" t="s">
        <v>964</v>
      </c>
    </row>
    <row r="242" s="1" customFormat="1">
      <c r="B242" s="37"/>
      <c r="C242" s="38"/>
      <c r="D242" s="216" t="s">
        <v>132</v>
      </c>
      <c r="E242" s="38"/>
      <c r="F242" s="217" t="s">
        <v>622</v>
      </c>
      <c r="G242" s="38"/>
      <c r="H242" s="38"/>
      <c r="I242" s="130"/>
      <c r="J242" s="38"/>
      <c r="K242" s="38"/>
      <c r="L242" s="42"/>
      <c r="M242" s="218"/>
      <c r="N242" s="78"/>
      <c r="O242" s="78"/>
      <c r="P242" s="78"/>
      <c r="Q242" s="78"/>
      <c r="R242" s="78"/>
      <c r="S242" s="78"/>
      <c r="T242" s="79"/>
      <c r="AT242" s="16" t="s">
        <v>132</v>
      </c>
      <c r="AU242" s="16" t="s">
        <v>79</v>
      </c>
    </row>
    <row r="243" s="12" customFormat="1">
      <c r="B243" s="232"/>
      <c r="C243" s="233"/>
      <c r="D243" s="216" t="s">
        <v>192</v>
      </c>
      <c r="E243" s="234" t="s">
        <v>1</v>
      </c>
      <c r="F243" s="235" t="s">
        <v>965</v>
      </c>
      <c r="G243" s="233"/>
      <c r="H243" s="236">
        <v>34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AT243" s="242" t="s">
        <v>192</v>
      </c>
      <c r="AU243" s="242" t="s">
        <v>79</v>
      </c>
      <c r="AV243" s="12" t="s">
        <v>79</v>
      </c>
      <c r="AW243" s="12" t="s">
        <v>31</v>
      </c>
      <c r="AX243" s="12" t="s">
        <v>77</v>
      </c>
      <c r="AY243" s="242" t="s">
        <v>122</v>
      </c>
    </row>
    <row r="244" s="1" customFormat="1" ht="16.5" customHeight="1">
      <c r="B244" s="37"/>
      <c r="C244" s="265" t="s">
        <v>512</v>
      </c>
      <c r="D244" s="265" t="s">
        <v>394</v>
      </c>
      <c r="E244" s="266" t="s">
        <v>625</v>
      </c>
      <c r="F244" s="267" t="s">
        <v>626</v>
      </c>
      <c r="G244" s="268" t="s">
        <v>169</v>
      </c>
      <c r="H244" s="269">
        <v>10</v>
      </c>
      <c r="I244" s="270"/>
      <c r="J244" s="271">
        <f>ROUND(I244*H244,2)</f>
        <v>0</v>
      </c>
      <c r="K244" s="267" t="s">
        <v>129</v>
      </c>
      <c r="L244" s="272"/>
      <c r="M244" s="273" t="s">
        <v>1</v>
      </c>
      <c r="N244" s="274" t="s">
        <v>40</v>
      </c>
      <c r="O244" s="78"/>
      <c r="P244" s="213">
        <f>O244*H244</f>
        <v>0</v>
      </c>
      <c r="Q244" s="213">
        <v>0.00010000000000000001</v>
      </c>
      <c r="R244" s="213">
        <f>Q244*H244</f>
        <v>0.001</v>
      </c>
      <c r="S244" s="213">
        <v>0</v>
      </c>
      <c r="T244" s="214">
        <f>S244*H244</f>
        <v>0</v>
      </c>
      <c r="AR244" s="16" t="s">
        <v>237</v>
      </c>
      <c r="AT244" s="16" t="s">
        <v>394</v>
      </c>
      <c r="AU244" s="16" t="s">
        <v>79</v>
      </c>
      <c r="AY244" s="16" t="s">
        <v>122</v>
      </c>
      <c r="BE244" s="215">
        <f>IF(N244="základní",J244,0)</f>
        <v>0</v>
      </c>
      <c r="BF244" s="215">
        <f>IF(N244="snížená",J244,0)</f>
        <v>0</v>
      </c>
      <c r="BG244" s="215">
        <f>IF(N244="zákl. přenesená",J244,0)</f>
        <v>0</v>
      </c>
      <c r="BH244" s="215">
        <f>IF(N244="sníž. přenesená",J244,0)</f>
        <v>0</v>
      </c>
      <c r="BI244" s="215">
        <f>IF(N244="nulová",J244,0)</f>
        <v>0</v>
      </c>
      <c r="BJ244" s="16" t="s">
        <v>77</v>
      </c>
      <c r="BK244" s="215">
        <f>ROUND(I244*H244,2)</f>
        <v>0</v>
      </c>
      <c r="BL244" s="16" t="s">
        <v>142</v>
      </c>
      <c r="BM244" s="16" t="s">
        <v>966</v>
      </c>
    </row>
    <row r="245" s="1" customFormat="1">
      <c r="B245" s="37"/>
      <c r="C245" s="38"/>
      <c r="D245" s="216" t="s">
        <v>132</v>
      </c>
      <c r="E245" s="38"/>
      <c r="F245" s="217" t="s">
        <v>626</v>
      </c>
      <c r="G245" s="38"/>
      <c r="H245" s="38"/>
      <c r="I245" s="130"/>
      <c r="J245" s="38"/>
      <c r="K245" s="38"/>
      <c r="L245" s="42"/>
      <c r="M245" s="218"/>
      <c r="N245" s="78"/>
      <c r="O245" s="78"/>
      <c r="P245" s="78"/>
      <c r="Q245" s="78"/>
      <c r="R245" s="78"/>
      <c r="S245" s="78"/>
      <c r="T245" s="79"/>
      <c r="AT245" s="16" t="s">
        <v>132</v>
      </c>
      <c r="AU245" s="16" t="s">
        <v>79</v>
      </c>
    </row>
    <row r="246" s="1" customFormat="1" ht="16.5" customHeight="1">
      <c r="B246" s="37"/>
      <c r="C246" s="265" t="s">
        <v>518</v>
      </c>
      <c r="D246" s="265" t="s">
        <v>394</v>
      </c>
      <c r="E246" s="266" t="s">
        <v>629</v>
      </c>
      <c r="F246" s="267" t="s">
        <v>630</v>
      </c>
      <c r="G246" s="268" t="s">
        <v>169</v>
      </c>
      <c r="H246" s="269">
        <v>10</v>
      </c>
      <c r="I246" s="270"/>
      <c r="J246" s="271">
        <f>ROUND(I246*H246,2)</f>
        <v>0</v>
      </c>
      <c r="K246" s="267" t="s">
        <v>129</v>
      </c>
      <c r="L246" s="272"/>
      <c r="M246" s="273" t="s">
        <v>1</v>
      </c>
      <c r="N246" s="274" t="s">
        <v>40</v>
      </c>
      <c r="O246" s="78"/>
      <c r="P246" s="213">
        <f>O246*H246</f>
        <v>0</v>
      </c>
      <c r="Q246" s="213">
        <v>0.0030000000000000001</v>
      </c>
      <c r="R246" s="213">
        <f>Q246*H246</f>
        <v>0.029999999999999999</v>
      </c>
      <c r="S246" s="213">
        <v>0</v>
      </c>
      <c r="T246" s="214">
        <f>S246*H246</f>
        <v>0</v>
      </c>
      <c r="AR246" s="16" t="s">
        <v>237</v>
      </c>
      <c r="AT246" s="16" t="s">
        <v>394</v>
      </c>
      <c r="AU246" s="16" t="s">
        <v>79</v>
      </c>
      <c r="AY246" s="16" t="s">
        <v>122</v>
      </c>
      <c r="BE246" s="215">
        <f>IF(N246="základní",J246,0)</f>
        <v>0</v>
      </c>
      <c r="BF246" s="215">
        <f>IF(N246="snížená",J246,0)</f>
        <v>0</v>
      </c>
      <c r="BG246" s="215">
        <f>IF(N246="zákl. přenesená",J246,0)</f>
        <v>0</v>
      </c>
      <c r="BH246" s="215">
        <f>IF(N246="sníž. přenesená",J246,0)</f>
        <v>0</v>
      </c>
      <c r="BI246" s="215">
        <f>IF(N246="nulová",J246,0)</f>
        <v>0</v>
      </c>
      <c r="BJ246" s="16" t="s">
        <v>77</v>
      </c>
      <c r="BK246" s="215">
        <f>ROUND(I246*H246,2)</f>
        <v>0</v>
      </c>
      <c r="BL246" s="16" t="s">
        <v>142</v>
      </c>
      <c r="BM246" s="16" t="s">
        <v>967</v>
      </c>
    </row>
    <row r="247" s="1" customFormat="1">
      <c r="B247" s="37"/>
      <c r="C247" s="38"/>
      <c r="D247" s="216" t="s">
        <v>132</v>
      </c>
      <c r="E247" s="38"/>
      <c r="F247" s="217" t="s">
        <v>630</v>
      </c>
      <c r="G247" s="38"/>
      <c r="H247" s="38"/>
      <c r="I247" s="130"/>
      <c r="J247" s="38"/>
      <c r="K247" s="38"/>
      <c r="L247" s="42"/>
      <c r="M247" s="218"/>
      <c r="N247" s="78"/>
      <c r="O247" s="78"/>
      <c r="P247" s="78"/>
      <c r="Q247" s="78"/>
      <c r="R247" s="78"/>
      <c r="S247" s="78"/>
      <c r="T247" s="79"/>
      <c r="AT247" s="16" t="s">
        <v>132</v>
      </c>
      <c r="AU247" s="16" t="s">
        <v>79</v>
      </c>
    </row>
    <row r="248" s="1" customFormat="1" ht="16.5" customHeight="1">
      <c r="B248" s="37"/>
      <c r="C248" s="265" t="s">
        <v>523</v>
      </c>
      <c r="D248" s="265" t="s">
        <v>394</v>
      </c>
      <c r="E248" s="266" t="s">
        <v>617</v>
      </c>
      <c r="F248" s="267" t="s">
        <v>618</v>
      </c>
      <c r="G248" s="268" t="s">
        <v>169</v>
      </c>
      <c r="H248" s="269">
        <v>10</v>
      </c>
      <c r="I248" s="270"/>
      <c r="J248" s="271">
        <f>ROUND(I248*H248,2)</f>
        <v>0</v>
      </c>
      <c r="K248" s="267" t="s">
        <v>129</v>
      </c>
      <c r="L248" s="272"/>
      <c r="M248" s="273" t="s">
        <v>1</v>
      </c>
      <c r="N248" s="274" t="s">
        <v>40</v>
      </c>
      <c r="O248" s="78"/>
      <c r="P248" s="213">
        <f>O248*H248</f>
        <v>0</v>
      </c>
      <c r="Q248" s="213">
        <v>0.0025000000000000001</v>
      </c>
      <c r="R248" s="213">
        <f>Q248*H248</f>
        <v>0.025000000000000001</v>
      </c>
      <c r="S248" s="213">
        <v>0</v>
      </c>
      <c r="T248" s="214">
        <f>S248*H248</f>
        <v>0</v>
      </c>
      <c r="AR248" s="16" t="s">
        <v>237</v>
      </c>
      <c r="AT248" s="16" t="s">
        <v>394</v>
      </c>
      <c r="AU248" s="16" t="s">
        <v>79</v>
      </c>
      <c r="AY248" s="16" t="s">
        <v>122</v>
      </c>
      <c r="BE248" s="215">
        <f>IF(N248="základní",J248,0)</f>
        <v>0</v>
      </c>
      <c r="BF248" s="215">
        <f>IF(N248="snížená",J248,0)</f>
        <v>0</v>
      </c>
      <c r="BG248" s="215">
        <f>IF(N248="zákl. přenesená",J248,0)</f>
        <v>0</v>
      </c>
      <c r="BH248" s="215">
        <f>IF(N248="sníž. přenesená",J248,0)</f>
        <v>0</v>
      </c>
      <c r="BI248" s="215">
        <f>IF(N248="nulová",J248,0)</f>
        <v>0</v>
      </c>
      <c r="BJ248" s="16" t="s">
        <v>77</v>
      </c>
      <c r="BK248" s="215">
        <f>ROUND(I248*H248,2)</f>
        <v>0</v>
      </c>
      <c r="BL248" s="16" t="s">
        <v>142</v>
      </c>
      <c r="BM248" s="16" t="s">
        <v>968</v>
      </c>
    </row>
    <row r="249" s="1" customFormat="1">
      <c r="B249" s="37"/>
      <c r="C249" s="38"/>
      <c r="D249" s="216" t="s">
        <v>132</v>
      </c>
      <c r="E249" s="38"/>
      <c r="F249" s="217" t="s">
        <v>618</v>
      </c>
      <c r="G249" s="38"/>
      <c r="H249" s="38"/>
      <c r="I249" s="130"/>
      <c r="J249" s="38"/>
      <c r="K249" s="38"/>
      <c r="L249" s="42"/>
      <c r="M249" s="218"/>
      <c r="N249" s="78"/>
      <c r="O249" s="78"/>
      <c r="P249" s="78"/>
      <c r="Q249" s="78"/>
      <c r="R249" s="78"/>
      <c r="S249" s="78"/>
      <c r="T249" s="79"/>
      <c r="AT249" s="16" t="s">
        <v>132</v>
      </c>
      <c r="AU249" s="16" t="s">
        <v>79</v>
      </c>
    </row>
    <row r="250" s="1" customFormat="1" ht="16.5" customHeight="1">
      <c r="B250" s="37"/>
      <c r="C250" s="204" t="s">
        <v>532</v>
      </c>
      <c r="D250" s="204" t="s">
        <v>125</v>
      </c>
      <c r="E250" s="205" t="s">
        <v>679</v>
      </c>
      <c r="F250" s="206" t="s">
        <v>680</v>
      </c>
      <c r="G250" s="207" t="s">
        <v>252</v>
      </c>
      <c r="H250" s="208">
        <v>49</v>
      </c>
      <c r="I250" s="209"/>
      <c r="J250" s="210">
        <f>ROUND(I250*H250,2)</f>
        <v>0</v>
      </c>
      <c r="K250" s="206" t="s">
        <v>129</v>
      </c>
      <c r="L250" s="42"/>
      <c r="M250" s="211" t="s">
        <v>1</v>
      </c>
      <c r="N250" s="212" t="s">
        <v>40</v>
      </c>
      <c r="O250" s="78"/>
      <c r="P250" s="213">
        <f>O250*H250</f>
        <v>0</v>
      </c>
      <c r="Q250" s="213">
        <v>0.1295</v>
      </c>
      <c r="R250" s="213">
        <f>Q250*H250</f>
        <v>6.3455000000000004</v>
      </c>
      <c r="S250" s="213">
        <v>0</v>
      </c>
      <c r="T250" s="214">
        <f>S250*H250</f>
        <v>0</v>
      </c>
      <c r="AR250" s="16" t="s">
        <v>142</v>
      </c>
      <c r="AT250" s="16" t="s">
        <v>125</v>
      </c>
      <c r="AU250" s="16" t="s">
        <v>79</v>
      </c>
      <c r="AY250" s="16" t="s">
        <v>122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77</v>
      </c>
      <c r="BK250" s="215">
        <f>ROUND(I250*H250,2)</f>
        <v>0</v>
      </c>
      <c r="BL250" s="16" t="s">
        <v>142</v>
      </c>
      <c r="BM250" s="16" t="s">
        <v>969</v>
      </c>
    </row>
    <row r="251" s="1" customFormat="1">
      <c r="B251" s="37"/>
      <c r="C251" s="38"/>
      <c r="D251" s="216" t="s">
        <v>132</v>
      </c>
      <c r="E251" s="38"/>
      <c r="F251" s="217" t="s">
        <v>682</v>
      </c>
      <c r="G251" s="38"/>
      <c r="H251" s="38"/>
      <c r="I251" s="130"/>
      <c r="J251" s="38"/>
      <c r="K251" s="38"/>
      <c r="L251" s="42"/>
      <c r="M251" s="218"/>
      <c r="N251" s="78"/>
      <c r="O251" s="78"/>
      <c r="P251" s="78"/>
      <c r="Q251" s="78"/>
      <c r="R251" s="78"/>
      <c r="S251" s="78"/>
      <c r="T251" s="79"/>
      <c r="AT251" s="16" t="s">
        <v>132</v>
      </c>
      <c r="AU251" s="16" t="s">
        <v>79</v>
      </c>
    </row>
    <row r="252" s="12" customFormat="1">
      <c r="B252" s="232"/>
      <c r="C252" s="233"/>
      <c r="D252" s="216" t="s">
        <v>192</v>
      </c>
      <c r="E252" s="234" t="s">
        <v>1</v>
      </c>
      <c r="F252" s="235" t="s">
        <v>970</v>
      </c>
      <c r="G252" s="233"/>
      <c r="H252" s="236">
        <v>34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AT252" s="242" t="s">
        <v>192</v>
      </c>
      <c r="AU252" s="242" t="s">
        <v>79</v>
      </c>
      <c r="AV252" s="12" t="s">
        <v>79</v>
      </c>
      <c r="AW252" s="12" t="s">
        <v>31</v>
      </c>
      <c r="AX252" s="12" t="s">
        <v>69</v>
      </c>
      <c r="AY252" s="242" t="s">
        <v>122</v>
      </c>
    </row>
    <row r="253" s="12" customFormat="1">
      <c r="B253" s="232"/>
      <c r="C253" s="233"/>
      <c r="D253" s="216" t="s">
        <v>192</v>
      </c>
      <c r="E253" s="234" t="s">
        <v>1</v>
      </c>
      <c r="F253" s="235" t="s">
        <v>971</v>
      </c>
      <c r="G253" s="233"/>
      <c r="H253" s="236">
        <v>15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AT253" s="242" t="s">
        <v>192</v>
      </c>
      <c r="AU253" s="242" t="s">
        <v>79</v>
      </c>
      <c r="AV253" s="12" t="s">
        <v>79</v>
      </c>
      <c r="AW253" s="12" t="s">
        <v>31</v>
      </c>
      <c r="AX253" s="12" t="s">
        <v>69</v>
      </c>
      <c r="AY253" s="242" t="s">
        <v>122</v>
      </c>
    </row>
    <row r="254" s="13" customFormat="1">
      <c r="B254" s="243"/>
      <c r="C254" s="244"/>
      <c r="D254" s="216" t="s">
        <v>192</v>
      </c>
      <c r="E254" s="245" t="s">
        <v>1</v>
      </c>
      <c r="F254" s="246" t="s">
        <v>202</v>
      </c>
      <c r="G254" s="244"/>
      <c r="H254" s="247">
        <v>49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AT254" s="253" t="s">
        <v>192</v>
      </c>
      <c r="AU254" s="253" t="s">
        <v>79</v>
      </c>
      <c r="AV254" s="13" t="s">
        <v>142</v>
      </c>
      <c r="AW254" s="13" t="s">
        <v>31</v>
      </c>
      <c r="AX254" s="13" t="s">
        <v>77</v>
      </c>
      <c r="AY254" s="253" t="s">
        <v>122</v>
      </c>
    </row>
    <row r="255" s="1" customFormat="1" ht="16.5" customHeight="1">
      <c r="B255" s="37"/>
      <c r="C255" s="265" t="s">
        <v>537</v>
      </c>
      <c r="D255" s="265" t="s">
        <v>394</v>
      </c>
      <c r="E255" s="266" t="s">
        <v>685</v>
      </c>
      <c r="F255" s="267" t="s">
        <v>686</v>
      </c>
      <c r="G255" s="268" t="s">
        <v>252</v>
      </c>
      <c r="H255" s="269">
        <v>50.469999999999999</v>
      </c>
      <c r="I255" s="270"/>
      <c r="J255" s="271">
        <f>ROUND(I255*H255,2)</f>
        <v>0</v>
      </c>
      <c r="K255" s="267" t="s">
        <v>129</v>
      </c>
      <c r="L255" s="272"/>
      <c r="M255" s="273" t="s">
        <v>1</v>
      </c>
      <c r="N255" s="274" t="s">
        <v>40</v>
      </c>
      <c r="O255" s="78"/>
      <c r="P255" s="213">
        <f>O255*H255</f>
        <v>0</v>
      </c>
      <c r="Q255" s="213">
        <v>0.033500000000000002</v>
      </c>
      <c r="R255" s="213">
        <f>Q255*H255</f>
        <v>1.6907450000000002</v>
      </c>
      <c r="S255" s="213">
        <v>0</v>
      </c>
      <c r="T255" s="214">
        <f>S255*H255</f>
        <v>0</v>
      </c>
      <c r="AR255" s="16" t="s">
        <v>237</v>
      </c>
      <c r="AT255" s="16" t="s">
        <v>394</v>
      </c>
      <c r="AU255" s="16" t="s">
        <v>79</v>
      </c>
      <c r="AY255" s="16" t="s">
        <v>122</v>
      </c>
      <c r="BE255" s="215">
        <f>IF(N255="základní",J255,0)</f>
        <v>0</v>
      </c>
      <c r="BF255" s="215">
        <f>IF(N255="snížená",J255,0)</f>
        <v>0</v>
      </c>
      <c r="BG255" s="215">
        <f>IF(N255="zákl. přenesená",J255,0)</f>
        <v>0</v>
      </c>
      <c r="BH255" s="215">
        <f>IF(N255="sníž. přenesená",J255,0)</f>
        <v>0</v>
      </c>
      <c r="BI255" s="215">
        <f>IF(N255="nulová",J255,0)</f>
        <v>0</v>
      </c>
      <c r="BJ255" s="16" t="s">
        <v>77</v>
      </c>
      <c r="BK255" s="215">
        <f>ROUND(I255*H255,2)</f>
        <v>0</v>
      </c>
      <c r="BL255" s="16" t="s">
        <v>142</v>
      </c>
      <c r="BM255" s="16" t="s">
        <v>972</v>
      </c>
    </row>
    <row r="256" s="1" customFormat="1">
      <c r="B256" s="37"/>
      <c r="C256" s="38"/>
      <c r="D256" s="216" t="s">
        <v>132</v>
      </c>
      <c r="E256" s="38"/>
      <c r="F256" s="217" t="s">
        <v>686</v>
      </c>
      <c r="G256" s="38"/>
      <c r="H256" s="38"/>
      <c r="I256" s="130"/>
      <c r="J256" s="38"/>
      <c r="K256" s="38"/>
      <c r="L256" s="42"/>
      <c r="M256" s="218"/>
      <c r="N256" s="78"/>
      <c r="O256" s="78"/>
      <c r="P256" s="78"/>
      <c r="Q256" s="78"/>
      <c r="R256" s="78"/>
      <c r="S256" s="78"/>
      <c r="T256" s="79"/>
      <c r="AT256" s="16" t="s">
        <v>132</v>
      </c>
      <c r="AU256" s="16" t="s">
        <v>79</v>
      </c>
    </row>
    <row r="257" s="12" customFormat="1">
      <c r="B257" s="232"/>
      <c r="C257" s="233"/>
      <c r="D257" s="216" t="s">
        <v>192</v>
      </c>
      <c r="E257" s="234" t="s">
        <v>1</v>
      </c>
      <c r="F257" s="235" t="s">
        <v>973</v>
      </c>
      <c r="G257" s="233"/>
      <c r="H257" s="236">
        <v>50.469999999999999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AT257" s="242" t="s">
        <v>192</v>
      </c>
      <c r="AU257" s="242" t="s">
        <v>79</v>
      </c>
      <c r="AV257" s="12" t="s">
        <v>79</v>
      </c>
      <c r="AW257" s="12" t="s">
        <v>31</v>
      </c>
      <c r="AX257" s="12" t="s">
        <v>77</v>
      </c>
      <c r="AY257" s="242" t="s">
        <v>122</v>
      </c>
    </row>
    <row r="258" s="1" customFormat="1" ht="16.5" customHeight="1">
      <c r="B258" s="37"/>
      <c r="C258" s="204" t="s">
        <v>544</v>
      </c>
      <c r="D258" s="204" t="s">
        <v>125</v>
      </c>
      <c r="E258" s="205" t="s">
        <v>703</v>
      </c>
      <c r="F258" s="206" t="s">
        <v>974</v>
      </c>
      <c r="G258" s="207" t="s">
        <v>272</v>
      </c>
      <c r="H258" s="208">
        <v>0.73499999999999999</v>
      </c>
      <c r="I258" s="209"/>
      <c r="J258" s="210">
        <f>ROUND(I258*H258,2)</f>
        <v>0</v>
      </c>
      <c r="K258" s="206" t="s">
        <v>129</v>
      </c>
      <c r="L258" s="42"/>
      <c r="M258" s="211" t="s">
        <v>1</v>
      </c>
      <c r="N258" s="212" t="s">
        <v>40</v>
      </c>
      <c r="O258" s="78"/>
      <c r="P258" s="213">
        <f>O258*H258</f>
        <v>0</v>
      </c>
      <c r="Q258" s="213">
        <v>2.2563399999999998</v>
      </c>
      <c r="R258" s="213">
        <f>Q258*H258</f>
        <v>1.6584098999999999</v>
      </c>
      <c r="S258" s="213">
        <v>0</v>
      </c>
      <c r="T258" s="214">
        <f>S258*H258</f>
        <v>0</v>
      </c>
      <c r="AR258" s="16" t="s">
        <v>142</v>
      </c>
      <c r="AT258" s="16" t="s">
        <v>125</v>
      </c>
      <c r="AU258" s="16" t="s">
        <v>79</v>
      </c>
      <c r="AY258" s="16" t="s">
        <v>122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77</v>
      </c>
      <c r="BK258" s="215">
        <f>ROUND(I258*H258,2)</f>
        <v>0</v>
      </c>
      <c r="BL258" s="16" t="s">
        <v>142</v>
      </c>
      <c r="BM258" s="16" t="s">
        <v>975</v>
      </c>
    </row>
    <row r="259" s="1" customFormat="1">
      <c r="B259" s="37"/>
      <c r="C259" s="38"/>
      <c r="D259" s="216" t="s">
        <v>132</v>
      </c>
      <c r="E259" s="38"/>
      <c r="F259" s="217" t="s">
        <v>976</v>
      </c>
      <c r="G259" s="38"/>
      <c r="H259" s="38"/>
      <c r="I259" s="130"/>
      <c r="J259" s="38"/>
      <c r="K259" s="38"/>
      <c r="L259" s="42"/>
      <c r="M259" s="218"/>
      <c r="N259" s="78"/>
      <c r="O259" s="78"/>
      <c r="P259" s="78"/>
      <c r="Q259" s="78"/>
      <c r="R259" s="78"/>
      <c r="S259" s="78"/>
      <c r="T259" s="79"/>
      <c r="AT259" s="16" t="s">
        <v>132</v>
      </c>
      <c r="AU259" s="16" t="s">
        <v>79</v>
      </c>
    </row>
    <row r="260" s="12" customFormat="1">
      <c r="B260" s="232"/>
      <c r="C260" s="233"/>
      <c r="D260" s="216" t="s">
        <v>192</v>
      </c>
      <c r="E260" s="234" t="s">
        <v>1</v>
      </c>
      <c r="F260" s="235" t="s">
        <v>977</v>
      </c>
      <c r="G260" s="233"/>
      <c r="H260" s="236">
        <v>0.73499999999999999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AT260" s="242" t="s">
        <v>192</v>
      </c>
      <c r="AU260" s="242" t="s">
        <v>79</v>
      </c>
      <c r="AV260" s="12" t="s">
        <v>79</v>
      </c>
      <c r="AW260" s="12" t="s">
        <v>31</v>
      </c>
      <c r="AX260" s="12" t="s">
        <v>77</v>
      </c>
      <c r="AY260" s="242" t="s">
        <v>122</v>
      </c>
    </row>
    <row r="261" s="1" customFormat="1" ht="16.5" customHeight="1">
      <c r="B261" s="37"/>
      <c r="C261" s="204" t="s">
        <v>549</v>
      </c>
      <c r="D261" s="204" t="s">
        <v>125</v>
      </c>
      <c r="E261" s="205" t="s">
        <v>711</v>
      </c>
      <c r="F261" s="206" t="s">
        <v>712</v>
      </c>
      <c r="G261" s="207" t="s">
        <v>252</v>
      </c>
      <c r="H261" s="208">
        <v>17.600000000000001</v>
      </c>
      <c r="I261" s="209"/>
      <c r="J261" s="210">
        <f>ROUND(I261*H261,2)</f>
        <v>0</v>
      </c>
      <c r="K261" s="206" t="s">
        <v>129</v>
      </c>
      <c r="L261" s="42"/>
      <c r="M261" s="211" t="s">
        <v>1</v>
      </c>
      <c r="N261" s="212" t="s">
        <v>40</v>
      </c>
      <c r="O261" s="78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AR261" s="16" t="s">
        <v>142</v>
      </c>
      <c r="AT261" s="16" t="s">
        <v>125</v>
      </c>
      <c r="AU261" s="16" t="s">
        <v>79</v>
      </c>
      <c r="AY261" s="16" t="s">
        <v>122</v>
      </c>
      <c r="BE261" s="215">
        <f>IF(N261="základní",J261,0)</f>
        <v>0</v>
      </c>
      <c r="BF261" s="215">
        <f>IF(N261="snížená",J261,0)</f>
        <v>0</v>
      </c>
      <c r="BG261" s="215">
        <f>IF(N261="zákl. přenesená",J261,0)</f>
        <v>0</v>
      </c>
      <c r="BH261" s="215">
        <f>IF(N261="sníž. přenesená",J261,0)</f>
        <v>0</v>
      </c>
      <c r="BI261" s="215">
        <f>IF(N261="nulová",J261,0)</f>
        <v>0</v>
      </c>
      <c r="BJ261" s="16" t="s">
        <v>77</v>
      </c>
      <c r="BK261" s="215">
        <f>ROUND(I261*H261,2)</f>
        <v>0</v>
      </c>
      <c r="BL261" s="16" t="s">
        <v>142</v>
      </c>
      <c r="BM261" s="16" t="s">
        <v>978</v>
      </c>
    </row>
    <row r="262" s="1" customFormat="1">
      <c r="B262" s="37"/>
      <c r="C262" s="38"/>
      <c r="D262" s="216" t="s">
        <v>132</v>
      </c>
      <c r="E262" s="38"/>
      <c r="F262" s="217" t="s">
        <v>714</v>
      </c>
      <c r="G262" s="38"/>
      <c r="H262" s="38"/>
      <c r="I262" s="130"/>
      <c r="J262" s="38"/>
      <c r="K262" s="38"/>
      <c r="L262" s="42"/>
      <c r="M262" s="218"/>
      <c r="N262" s="78"/>
      <c r="O262" s="78"/>
      <c r="P262" s="78"/>
      <c r="Q262" s="78"/>
      <c r="R262" s="78"/>
      <c r="S262" s="78"/>
      <c r="T262" s="79"/>
      <c r="AT262" s="16" t="s">
        <v>132</v>
      </c>
      <c r="AU262" s="16" t="s">
        <v>79</v>
      </c>
    </row>
    <row r="263" s="1" customFormat="1" ht="16.5" customHeight="1">
      <c r="B263" s="37"/>
      <c r="C263" s="204" t="s">
        <v>554</v>
      </c>
      <c r="D263" s="204" t="s">
        <v>125</v>
      </c>
      <c r="E263" s="205" t="s">
        <v>717</v>
      </c>
      <c r="F263" s="206" t="s">
        <v>718</v>
      </c>
      <c r="G263" s="207" t="s">
        <v>252</v>
      </c>
      <c r="H263" s="208">
        <v>17.600000000000001</v>
      </c>
      <c r="I263" s="209"/>
      <c r="J263" s="210">
        <f>ROUND(I263*H263,2)</f>
        <v>0</v>
      </c>
      <c r="K263" s="206" t="s">
        <v>129</v>
      </c>
      <c r="L263" s="42"/>
      <c r="M263" s="211" t="s">
        <v>1</v>
      </c>
      <c r="N263" s="212" t="s">
        <v>40</v>
      </c>
      <c r="O263" s="78"/>
      <c r="P263" s="213">
        <f>O263*H263</f>
        <v>0</v>
      </c>
      <c r="Q263" s="213">
        <v>0.00018000000000000001</v>
      </c>
      <c r="R263" s="213">
        <f>Q263*H263</f>
        <v>0.0031680000000000002</v>
      </c>
      <c r="S263" s="213">
        <v>0</v>
      </c>
      <c r="T263" s="214">
        <f>S263*H263</f>
        <v>0</v>
      </c>
      <c r="AR263" s="16" t="s">
        <v>142</v>
      </c>
      <c r="AT263" s="16" t="s">
        <v>125</v>
      </c>
      <c r="AU263" s="16" t="s">
        <v>79</v>
      </c>
      <c r="AY263" s="16" t="s">
        <v>122</v>
      </c>
      <c r="BE263" s="215">
        <f>IF(N263="základní",J263,0)</f>
        <v>0</v>
      </c>
      <c r="BF263" s="215">
        <f>IF(N263="snížená",J263,0)</f>
        <v>0</v>
      </c>
      <c r="BG263" s="215">
        <f>IF(N263="zákl. přenesená",J263,0)</f>
        <v>0</v>
      </c>
      <c r="BH263" s="215">
        <f>IF(N263="sníž. přenesená",J263,0)</f>
        <v>0</v>
      </c>
      <c r="BI263" s="215">
        <f>IF(N263="nulová",J263,0)</f>
        <v>0</v>
      </c>
      <c r="BJ263" s="16" t="s">
        <v>77</v>
      </c>
      <c r="BK263" s="215">
        <f>ROUND(I263*H263,2)</f>
        <v>0</v>
      </c>
      <c r="BL263" s="16" t="s">
        <v>142</v>
      </c>
      <c r="BM263" s="16" t="s">
        <v>979</v>
      </c>
    </row>
    <row r="264" s="1" customFormat="1">
      <c r="B264" s="37"/>
      <c r="C264" s="38"/>
      <c r="D264" s="216" t="s">
        <v>132</v>
      </c>
      <c r="E264" s="38"/>
      <c r="F264" s="217" t="s">
        <v>720</v>
      </c>
      <c r="G264" s="38"/>
      <c r="H264" s="38"/>
      <c r="I264" s="130"/>
      <c r="J264" s="38"/>
      <c r="K264" s="38"/>
      <c r="L264" s="42"/>
      <c r="M264" s="218"/>
      <c r="N264" s="78"/>
      <c r="O264" s="78"/>
      <c r="P264" s="78"/>
      <c r="Q264" s="78"/>
      <c r="R264" s="78"/>
      <c r="S264" s="78"/>
      <c r="T264" s="79"/>
      <c r="AT264" s="16" t="s">
        <v>132</v>
      </c>
      <c r="AU264" s="16" t="s">
        <v>79</v>
      </c>
    </row>
    <row r="265" s="1" customFormat="1" ht="16.5" customHeight="1">
      <c r="B265" s="37"/>
      <c r="C265" s="204" t="s">
        <v>560</v>
      </c>
      <c r="D265" s="204" t="s">
        <v>125</v>
      </c>
      <c r="E265" s="205" t="s">
        <v>722</v>
      </c>
      <c r="F265" s="206" t="s">
        <v>723</v>
      </c>
      <c r="G265" s="207" t="s">
        <v>252</v>
      </c>
      <c r="H265" s="208">
        <v>17.600000000000001</v>
      </c>
      <c r="I265" s="209"/>
      <c r="J265" s="210">
        <f>ROUND(I265*H265,2)</f>
        <v>0</v>
      </c>
      <c r="K265" s="206" t="s">
        <v>129</v>
      </c>
      <c r="L265" s="42"/>
      <c r="M265" s="211" t="s">
        <v>1</v>
      </c>
      <c r="N265" s="212" t="s">
        <v>40</v>
      </c>
      <c r="O265" s="78"/>
      <c r="P265" s="213">
        <f>O265*H265</f>
        <v>0</v>
      </c>
      <c r="Q265" s="213">
        <v>0</v>
      </c>
      <c r="R265" s="213">
        <f>Q265*H265</f>
        <v>0</v>
      </c>
      <c r="S265" s="213">
        <v>0</v>
      </c>
      <c r="T265" s="214">
        <f>S265*H265</f>
        <v>0</v>
      </c>
      <c r="AR265" s="16" t="s">
        <v>142</v>
      </c>
      <c r="AT265" s="16" t="s">
        <v>125</v>
      </c>
      <c r="AU265" s="16" t="s">
        <v>79</v>
      </c>
      <c r="AY265" s="16" t="s">
        <v>122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6" t="s">
        <v>77</v>
      </c>
      <c r="BK265" s="215">
        <f>ROUND(I265*H265,2)</f>
        <v>0</v>
      </c>
      <c r="BL265" s="16" t="s">
        <v>142</v>
      </c>
      <c r="BM265" s="16" t="s">
        <v>980</v>
      </c>
    </row>
    <row r="266" s="1" customFormat="1">
      <c r="B266" s="37"/>
      <c r="C266" s="38"/>
      <c r="D266" s="216" t="s">
        <v>132</v>
      </c>
      <c r="E266" s="38"/>
      <c r="F266" s="217" t="s">
        <v>725</v>
      </c>
      <c r="G266" s="38"/>
      <c r="H266" s="38"/>
      <c r="I266" s="130"/>
      <c r="J266" s="38"/>
      <c r="K266" s="38"/>
      <c r="L266" s="42"/>
      <c r="M266" s="218"/>
      <c r="N266" s="78"/>
      <c r="O266" s="78"/>
      <c r="P266" s="78"/>
      <c r="Q266" s="78"/>
      <c r="R266" s="78"/>
      <c r="S266" s="78"/>
      <c r="T266" s="79"/>
      <c r="AT266" s="16" t="s">
        <v>132</v>
      </c>
      <c r="AU266" s="16" t="s">
        <v>79</v>
      </c>
    </row>
    <row r="267" s="12" customFormat="1">
      <c r="B267" s="232"/>
      <c r="C267" s="233"/>
      <c r="D267" s="216" t="s">
        <v>192</v>
      </c>
      <c r="E267" s="234" t="s">
        <v>1</v>
      </c>
      <c r="F267" s="235" t="s">
        <v>981</v>
      </c>
      <c r="G267" s="233"/>
      <c r="H267" s="236">
        <v>17.600000000000001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AT267" s="242" t="s">
        <v>192</v>
      </c>
      <c r="AU267" s="242" t="s">
        <v>79</v>
      </c>
      <c r="AV267" s="12" t="s">
        <v>79</v>
      </c>
      <c r="AW267" s="12" t="s">
        <v>31</v>
      </c>
      <c r="AX267" s="12" t="s">
        <v>77</v>
      </c>
      <c r="AY267" s="242" t="s">
        <v>122</v>
      </c>
    </row>
    <row r="268" s="1" customFormat="1" ht="16.5" customHeight="1">
      <c r="B268" s="37"/>
      <c r="C268" s="204" t="s">
        <v>565</v>
      </c>
      <c r="D268" s="204" t="s">
        <v>125</v>
      </c>
      <c r="E268" s="205" t="s">
        <v>727</v>
      </c>
      <c r="F268" s="206" t="s">
        <v>728</v>
      </c>
      <c r="G268" s="207" t="s">
        <v>169</v>
      </c>
      <c r="H268" s="208">
        <v>17</v>
      </c>
      <c r="I268" s="209"/>
      <c r="J268" s="210">
        <f>ROUND(I268*H268,2)</f>
        <v>0</v>
      </c>
      <c r="K268" s="206" t="s">
        <v>129</v>
      </c>
      <c r="L268" s="42"/>
      <c r="M268" s="211" t="s">
        <v>1</v>
      </c>
      <c r="N268" s="212" t="s">
        <v>40</v>
      </c>
      <c r="O268" s="78"/>
      <c r="P268" s="213">
        <f>O268*H268</f>
        <v>0</v>
      </c>
      <c r="Q268" s="213">
        <v>0</v>
      </c>
      <c r="R268" s="213">
        <f>Q268*H268</f>
        <v>0</v>
      </c>
      <c r="S268" s="213">
        <v>0.082000000000000003</v>
      </c>
      <c r="T268" s="214">
        <f>S268*H268</f>
        <v>1.3940000000000001</v>
      </c>
      <c r="AR268" s="16" t="s">
        <v>142</v>
      </c>
      <c r="AT268" s="16" t="s">
        <v>125</v>
      </c>
      <c r="AU268" s="16" t="s">
        <v>79</v>
      </c>
      <c r="AY268" s="16" t="s">
        <v>122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6" t="s">
        <v>77</v>
      </c>
      <c r="BK268" s="215">
        <f>ROUND(I268*H268,2)</f>
        <v>0</v>
      </c>
      <c r="BL268" s="16" t="s">
        <v>142</v>
      </c>
      <c r="BM268" s="16" t="s">
        <v>982</v>
      </c>
    </row>
    <row r="269" s="1" customFormat="1">
      <c r="B269" s="37"/>
      <c r="C269" s="38"/>
      <c r="D269" s="216" t="s">
        <v>132</v>
      </c>
      <c r="E269" s="38"/>
      <c r="F269" s="217" t="s">
        <v>730</v>
      </c>
      <c r="G269" s="38"/>
      <c r="H269" s="38"/>
      <c r="I269" s="130"/>
      <c r="J269" s="38"/>
      <c r="K269" s="38"/>
      <c r="L269" s="42"/>
      <c r="M269" s="218"/>
      <c r="N269" s="78"/>
      <c r="O269" s="78"/>
      <c r="P269" s="78"/>
      <c r="Q269" s="78"/>
      <c r="R269" s="78"/>
      <c r="S269" s="78"/>
      <c r="T269" s="79"/>
      <c r="AT269" s="16" t="s">
        <v>132</v>
      </c>
      <c r="AU269" s="16" t="s">
        <v>79</v>
      </c>
    </row>
    <row r="270" s="1" customFormat="1" ht="16.5" customHeight="1">
      <c r="B270" s="37"/>
      <c r="C270" s="204" t="s">
        <v>571</v>
      </c>
      <c r="D270" s="204" t="s">
        <v>125</v>
      </c>
      <c r="E270" s="205" t="s">
        <v>983</v>
      </c>
      <c r="F270" s="206" t="s">
        <v>984</v>
      </c>
      <c r="G270" s="207" t="s">
        <v>252</v>
      </c>
      <c r="H270" s="208">
        <v>457</v>
      </c>
      <c r="I270" s="209"/>
      <c r="J270" s="210">
        <f>ROUND(I270*H270,2)</f>
        <v>0</v>
      </c>
      <c r="K270" s="206" t="s">
        <v>129</v>
      </c>
      <c r="L270" s="42"/>
      <c r="M270" s="211" t="s">
        <v>1</v>
      </c>
      <c r="N270" s="212" t="s">
        <v>40</v>
      </c>
      <c r="O270" s="78"/>
      <c r="P270" s="213">
        <f>O270*H270</f>
        <v>0</v>
      </c>
      <c r="Q270" s="213">
        <v>0</v>
      </c>
      <c r="R270" s="213">
        <f>Q270*H270</f>
        <v>0</v>
      </c>
      <c r="S270" s="213">
        <v>0</v>
      </c>
      <c r="T270" s="214">
        <f>S270*H270</f>
        <v>0</v>
      </c>
      <c r="AR270" s="16" t="s">
        <v>142</v>
      </c>
      <c r="AT270" s="16" t="s">
        <v>125</v>
      </c>
      <c r="AU270" s="16" t="s">
        <v>79</v>
      </c>
      <c r="AY270" s="16" t="s">
        <v>122</v>
      </c>
      <c r="BE270" s="215">
        <f>IF(N270="základní",J270,0)</f>
        <v>0</v>
      </c>
      <c r="BF270" s="215">
        <f>IF(N270="snížená",J270,0)</f>
        <v>0</v>
      </c>
      <c r="BG270" s="215">
        <f>IF(N270="zákl. přenesená",J270,0)</f>
        <v>0</v>
      </c>
      <c r="BH270" s="215">
        <f>IF(N270="sníž. přenesená",J270,0)</f>
        <v>0</v>
      </c>
      <c r="BI270" s="215">
        <f>IF(N270="nulová",J270,0)</f>
        <v>0</v>
      </c>
      <c r="BJ270" s="16" t="s">
        <v>77</v>
      </c>
      <c r="BK270" s="215">
        <f>ROUND(I270*H270,2)</f>
        <v>0</v>
      </c>
      <c r="BL270" s="16" t="s">
        <v>142</v>
      </c>
      <c r="BM270" s="16" t="s">
        <v>985</v>
      </c>
    </row>
    <row r="271" s="1" customFormat="1">
      <c r="B271" s="37"/>
      <c r="C271" s="38"/>
      <c r="D271" s="216" t="s">
        <v>132</v>
      </c>
      <c r="E271" s="38"/>
      <c r="F271" s="217" t="s">
        <v>986</v>
      </c>
      <c r="G271" s="38"/>
      <c r="H271" s="38"/>
      <c r="I271" s="130"/>
      <c r="J271" s="38"/>
      <c r="K271" s="38"/>
      <c r="L271" s="42"/>
      <c r="M271" s="218"/>
      <c r="N271" s="78"/>
      <c r="O271" s="78"/>
      <c r="P271" s="78"/>
      <c r="Q271" s="78"/>
      <c r="R271" s="78"/>
      <c r="S271" s="78"/>
      <c r="T271" s="79"/>
      <c r="AT271" s="16" t="s">
        <v>132</v>
      </c>
      <c r="AU271" s="16" t="s">
        <v>79</v>
      </c>
    </row>
    <row r="272" s="12" customFormat="1">
      <c r="B272" s="232"/>
      <c r="C272" s="233"/>
      <c r="D272" s="216" t="s">
        <v>192</v>
      </c>
      <c r="E272" s="234" t="s">
        <v>1</v>
      </c>
      <c r="F272" s="235" t="s">
        <v>987</v>
      </c>
      <c r="G272" s="233"/>
      <c r="H272" s="236">
        <v>457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AT272" s="242" t="s">
        <v>192</v>
      </c>
      <c r="AU272" s="242" t="s">
        <v>79</v>
      </c>
      <c r="AV272" s="12" t="s">
        <v>79</v>
      </c>
      <c r="AW272" s="12" t="s">
        <v>31</v>
      </c>
      <c r="AX272" s="12" t="s">
        <v>77</v>
      </c>
      <c r="AY272" s="242" t="s">
        <v>122</v>
      </c>
    </row>
    <row r="273" s="1" customFormat="1" ht="16.5" customHeight="1">
      <c r="B273" s="37"/>
      <c r="C273" s="204" t="s">
        <v>575</v>
      </c>
      <c r="D273" s="204" t="s">
        <v>125</v>
      </c>
      <c r="E273" s="205" t="s">
        <v>988</v>
      </c>
      <c r="F273" s="206" t="s">
        <v>989</v>
      </c>
      <c r="G273" s="207" t="s">
        <v>189</v>
      </c>
      <c r="H273" s="208">
        <v>813.5</v>
      </c>
      <c r="I273" s="209"/>
      <c r="J273" s="210">
        <f>ROUND(I273*H273,2)</f>
        <v>0</v>
      </c>
      <c r="K273" s="206" t="s">
        <v>129</v>
      </c>
      <c r="L273" s="42"/>
      <c r="M273" s="211" t="s">
        <v>1</v>
      </c>
      <c r="N273" s="212" t="s">
        <v>40</v>
      </c>
      <c r="O273" s="78"/>
      <c r="P273" s="213">
        <f>O273*H273</f>
        <v>0</v>
      </c>
      <c r="Q273" s="213">
        <v>0</v>
      </c>
      <c r="R273" s="213">
        <f>Q273*H273</f>
        <v>0</v>
      </c>
      <c r="S273" s="213">
        <v>0</v>
      </c>
      <c r="T273" s="214">
        <f>S273*H273</f>
        <v>0</v>
      </c>
      <c r="AR273" s="16" t="s">
        <v>142</v>
      </c>
      <c r="AT273" s="16" t="s">
        <v>125</v>
      </c>
      <c r="AU273" s="16" t="s">
        <v>79</v>
      </c>
      <c r="AY273" s="16" t="s">
        <v>122</v>
      </c>
      <c r="BE273" s="215">
        <f>IF(N273="základní",J273,0)</f>
        <v>0</v>
      </c>
      <c r="BF273" s="215">
        <f>IF(N273="snížená",J273,0)</f>
        <v>0</v>
      </c>
      <c r="BG273" s="215">
        <f>IF(N273="zákl. přenesená",J273,0)</f>
        <v>0</v>
      </c>
      <c r="BH273" s="215">
        <f>IF(N273="sníž. přenesená",J273,0)</f>
        <v>0</v>
      </c>
      <c r="BI273" s="215">
        <f>IF(N273="nulová",J273,0)</f>
        <v>0</v>
      </c>
      <c r="BJ273" s="16" t="s">
        <v>77</v>
      </c>
      <c r="BK273" s="215">
        <f>ROUND(I273*H273,2)</f>
        <v>0</v>
      </c>
      <c r="BL273" s="16" t="s">
        <v>142</v>
      </c>
      <c r="BM273" s="16" t="s">
        <v>990</v>
      </c>
    </row>
    <row r="274" s="1" customFormat="1">
      <c r="B274" s="37"/>
      <c r="C274" s="38"/>
      <c r="D274" s="216" t="s">
        <v>132</v>
      </c>
      <c r="E274" s="38"/>
      <c r="F274" s="217" t="s">
        <v>991</v>
      </c>
      <c r="G274" s="38"/>
      <c r="H274" s="38"/>
      <c r="I274" s="130"/>
      <c r="J274" s="38"/>
      <c r="K274" s="38"/>
      <c r="L274" s="42"/>
      <c r="M274" s="218"/>
      <c r="N274" s="78"/>
      <c r="O274" s="78"/>
      <c r="P274" s="78"/>
      <c r="Q274" s="78"/>
      <c r="R274" s="78"/>
      <c r="S274" s="78"/>
      <c r="T274" s="79"/>
      <c r="AT274" s="16" t="s">
        <v>132</v>
      </c>
      <c r="AU274" s="16" t="s">
        <v>79</v>
      </c>
    </row>
    <row r="275" s="12" customFormat="1">
      <c r="B275" s="232"/>
      <c r="C275" s="233"/>
      <c r="D275" s="216" t="s">
        <v>192</v>
      </c>
      <c r="E275" s="234" t="s">
        <v>1</v>
      </c>
      <c r="F275" s="235" t="s">
        <v>992</v>
      </c>
      <c r="G275" s="233"/>
      <c r="H275" s="236">
        <v>813.5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AT275" s="242" t="s">
        <v>192</v>
      </c>
      <c r="AU275" s="242" t="s">
        <v>79</v>
      </c>
      <c r="AV275" s="12" t="s">
        <v>79</v>
      </c>
      <c r="AW275" s="12" t="s">
        <v>31</v>
      </c>
      <c r="AX275" s="12" t="s">
        <v>77</v>
      </c>
      <c r="AY275" s="242" t="s">
        <v>122</v>
      </c>
    </row>
    <row r="276" s="1" customFormat="1" ht="16.5" customHeight="1">
      <c r="B276" s="37"/>
      <c r="C276" s="204" t="s">
        <v>580</v>
      </c>
      <c r="D276" s="204" t="s">
        <v>125</v>
      </c>
      <c r="E276" s="205" t="s">
        <v>993</v>
      </c>
      <c r="F276" s="206" t="s">
        <v>994</v>
      </c>
      <c r="G276" s="207" t="s">
        <v>189</v>
      </c>
      <c r="H276" s="208">
        <v>82</v>
      </c>
      <c r="I276" s="209"/>
      <c r="J276" s="210">
        <f>ROUND(I276*H276,2)</f>
        <v>0</v>
      </c>
      <c r="K276" s="206" t="s">
        <v>129</v>
      </c>
      <c r="L276" s="42"/>
      <c r="M276" s="211" t="s">
        <v>1</v>
      </c>
      <c r="N276" s="212" t="s">
        <v>40</v>
      </c>
      <c r="O276" s="78"/>
      <c r="P276" s="213">
        <f>O276*H276</f>
        <v>0</v>
      </c>
      <c r="Q276" s="213">
        <v>0</v>
      </c>
      <c r="R276" s="213">
        <f>Q276*H276</f>
        <v>0</v>
      </c>
      <c r="S276" s="213">
        <v>0</v>
      </c>
      <c r="T276" s="214">
        <f>S276*H276</f>
        <v>0</v>
      </c>
      <c r="AR276" s="16" t="s">
        <v>142</v>
      </c>
      <c r="AT276" s="16" t="s">
        <v>125</v>
      </c>
      <c r="AU276" s="16" t="s">
        <v>79</v>
      </c>
      <c r="AY276" s="16" t="s">
        <v>122</v>
      </c>
      <c r="BE276" s="215">
        <f>IF(N276="základní",J276,0)</f>
        <v>0</v>
      </c>
      <c r="BF276" s="215">
        <f>IF(N276="snížená",J276,0)</f>
        <v>0</v>
      </c>
      <c r="BG276" s="215">
        <f>IF(N276="zákl. přenesená",J276,0)</f>
        <v>0</v>
      </c>
      <c r="BH276" s="215">
        <f>IF(N276="sníž. přenesená",J276,0)</f>
        <v>0</v>
      </c>
      <c r="BI276" s="215">
        <f>IF(N276="nulová",J276,0)</f>
        <v>0</v>
      </c>
      <c r="BJ276" s="16" t="s">
        <v>77</v>
      </c>
      <c r="BK276" s="215">
        <f>ROUND(I276*H276,2)</f>
        <v>0</v>
      </c>
      <c r="BL276" s="16" t="s">
        <v>142</v>
      </c>
      <c r="BM276" s="16" t="s">
        <v>995</v>
      </c>
    </row>
    <row r="277" s="1" customFormat="1">
      <c r="B277" s="37"/>
      <c r="C277" s="38"/>
      <c r="D277" s="216" t="s">
        <v>132</v>
      </c>
      <c r="E277" s="38"/>
      <c r="F277" s="217" t="s">
        <v>996</v>
      </c>
      <c r="G277" s="38"/>
      <c r="H277" s="38"/>
      <c r="I277" s="130"/>
      <c r="J277" s="38"/>
      <c r="K277" s="38"/>
      <c r="L277" s="42"/>
      <c r="M277" s="218"/>
      <c r="N277" s="78"/>
      <c r="O277" s="78"/>
      <c r="P277" s="78"/>
      <c r="Q277" s="78"/>
      <c r="R277" s="78"/>
      <c r="S277" s="78"/>
      <c r="T277" s="79"/>
      <c r="AT277" s="16" t="s">
        <v>132</v>
      </c>
      <c r="AU277" s="16" t="s">
        <v>79</v>
      </c>
    </row>
    <row r="278" s="12" customFormat="1">
      <c r="B278" s="232"/>
      <c r="C278" s="233"/>
      <c r="D278" s="216" t="s">
        <v>192</v>
      </c>
      <c r="E278" s="234" t="s">
        <v>1</v>
      </c>
      <c r="F278" s="235" t="s">
        <v>997</v>
      </c>
      <c r="G278" s="233"/>
      <c r="H278" s="236">
        <v>82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AT278" s="242" t="s">
        <v>192</v>
      </c>
      <c r="AU278" s="242" t="s">
        <v>79</v>
      </c>
      <c r="AV278" s="12" t="s">
        <v>79</v>
      </c>
      <c r="AW278" s="12" t="s">
        <v>31</v>
      </c>
      <c r="AX278" s="12" t="s">
        <v>77</v>
      </c>
      <c r="AY278" s="242" t="s">
        <v>122</v>
      </c>
    </row>
    <row r="279" s="1" customFormat="1" ht="16.5" customHeight="1">
      <c r="B279" s="37"/>
      <c r="C279" s="204" t="s">
        <v>585</v>
      </c>
      <c r="D279" s="204" t="s">
        <v>125</v>
      </c>
      <c r="E279" s="205" t="s">
        <v>998</v>
      </c>
      <c r="F279" s="206" t="s">
        <v>999</v>
      </c>
      <c r="G279" s="207" t="s">
        <v>189</v>
      </c>
      <c r="H279" s="208">
        <v>54.100000000000001</v>
      </c>
      <c r="I279" s="209"/>
      <c r="J279" s="210">
        <f>ROUND(I279*H279,2)</f>
        <v>0</v>
      </c>
      <c r="K279" s="206" t="s">
        <v>129</v>
      </c>
      <c r="L279" s="42"/>
      <c r="M279" s="211" t="s">
        <v>1</v>
      </c>
      <c r="N279" s="212" t="s">
        <v>40</v>
      </c>
      <c r="O279" s="78"/>
      <c r="P279" s="213">
        <f>O279*H279</f>
        <v>0</v>
      </c>
      <c r="Q279" s="213">
        <v>0</v>
      </c>
      <c r="R279" s="213">
        <f>Q279*H279</f>
        <v>0</v>
      </c>
      <c r="S279" s="213">
        <v>0</v>
      </c>
      <c r="T279" s="214">
        <f>S279*H279</f>
        <v>0</v>
      </c>
      <c r="AR279" s="16" t="s">
        <v>142</v>
      </c>
      <c r="AT279" s="16" t="s">
        <v>125</v>
      </c>
      <c r="AU279" s="16" t="s">
        <v>79</v>
      </c>
      <c r="AY279" s="16" t="s">
        <v>122</v>
      </c>
      <c r="BE279" s="215">
        <f>IF(N279="základní",J279,0)</f>
        <v>0</v>
      </c>
      <c r="BF279" s="215">
        <f>IF(N279="snížená",J279,0)</f>
        <v>0</v>
      </c>
      <c r="BG279" s="215">
        <f>IF(N279="zákl. přenesená",J279,0)</f>
        <v>0</v>
      </c>
      <c r="BH279" s="215">
        <f>IF(N279="sníž. přenesená",J279,0)</f>
        <v>0</v>
      </c>
      <c r="BI279" s="215">
        <f>IF(N279="nulová",J279,0)</f>
        <v>0</v>
      </c>
      <c r="BJ279" s="16" t="s">
        <v>77</v>
      </c>
      <c r="BK279" s="215">
        <f>ROUND(I279*H279,2)</f>
        <v>0</v>
      </c>
      <c r="BL279" s="16" t="s">
        <v>142</v>
      </c>
      <c r="BM279" s="16" t="s">
        <v>1000</v>
      </c>
    </row>
    <row r="280" s="1" customFormat="1">
      <c r="B280" s="37"/>
      <c r="C280" s="38"/>
      <c r="D280" s="216" t="s">
        <v>132</v>
      </c>
      <c r="E280" s="38"/>
      <c r="F280" s="217" t="s">
        <v>1001</v>
      </c>
      <c r="G280" s="38"/>
      <c r="H280" s="38"/>
      <c r="I280" s="130"/>
      <c r="J280" s="38"/>
      <c r="K280" s="38"/>
      <c r="L280" s="42"/>
      <c r="M280" s="218"/>
      <c r="N280" s="78"/>
      <c r="O280" s="78"/>
      <c r="P280" s="78"/>
      <c r="Q280" s="78"/>
      <c r="R280" s="78"/>
      <c r="S280" s="78"/>
      <c r="T280" s="79"/>
      <c r="AT280" s="16" t="s">
        <v>132</v>
      </c>
      <c r="AU280" s="16" t="s">
        <v>79</v>
      </c>
    </row>
    <row r="281" s="12" customFormat="1">
      <c r="B281" s="232"/>
      <c r="C281" s="233"/>
      <c r="D281" s="216" t="s">
        <v>192</v>
      </c>
      <c r="E281" s="234" t="s">
        <v>1</v>
      </c>
      <c r="F281" s="235" t="s">
        <v>1002</v>
      </c>
      <c r="G281" s="233"/>
      <c r="H281" s="236">
        <v>54.100000000000001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AT281" s="242" t="s">
        <v>192</v>
      </c>
      <c r="AU281" s="242" t="s">
        <v>79</v>
      </c>
      <c r="AV281" s="12" t="s">
        <v>79</v>
      </c>
      <c r="AW281" s="12" t="s">
        <v>31</v>
      </c>
      <c r="AX281" s="12" t="s">
        <v>77</v>
      </c>
      <c r="AY281" s="242" t="s">
        <v>122</v>
      </c>
    </row>
    <row r="282" s="1" customFormat="1" ht="16.5" customHeight="1">
      <c r="B282" s="37"/>
      <c r="C282" s="265" t="s">
        <v>589</v>
      </c>
      <c r="D282" s="265" t="s">
        <v>394</v>
      </c>
      <c r="E282" s="266" t="s">
        <v>416</v>
      </c>
      <c r="F282" s="267" t="s">
        <v>1003</v>
      </c>
      <c r="G282" s="268" t="s">
        <v>169</v>
      </c>
      <c r="H282" s="269">
        <v>68.864000000000004</v>
      </c>
      <c r="I282" s="270"/>
      <c r="J282" s="271">
        <f>ROUND(I282*H282,2)</f>
        <v>0</v>
      </c>
      <c r="K282" s="267" t="s">
        <v>1</v>
      </c>
      <c r="L282" s="272"/>
      <c r="M282" s="273" t="s">
        <v>1</v>
      </c>
      <c r="N282" s="274" t="s">
        <v>40</v>
      </c>
      <c r="O282" s="78"/>
      <c r="P282" s="213">
        <f>O282*H282</f>
        <v>0</v>
      </c>
      <c r="Q282" s="213">
        <v>0</v>
      </c>
      <c r="R282" s="213">
        <f>Q282*H282</f>
        <v>0</v>
      </c>
      <c r="S282" s="213">
        <v>0</v>
      </c>
      <c r="T282" s="214">
        <f>S282*H282</f>
        <v>0</v>
      </c>
      <c r="AR282" s="16" t="s">
        <v>237</v>
      </c>
      <c r="AT282" s="16" t="s">
        <v>394</v>
      </c>
      <c r="AU282" s="16" t="s">
        <v>79</v>
      </c>
      <c r="AY282" s="16" t="s">
        <v>122</v>
      </c>
      <c r="BE282" s="215">
        <f>IF(N282="základní",J282,0)</f>
        <v>0</v>
      </c>
      <c r="BF282" s="215">
        <f>IF(N282="snížená",J282,0)</f>
        <v>0</v>
      </c>
      <c r="BG282" s="215">
        <f>IF(N282="zákl. přenesená",J282,0)</f>
        <v>0</v>
      </c>
      <c r="BH282" s="215">
        <f>IF(N282="sníž. přenesená",J282,0)</f>
        <v>0</v>
      </c>
      <c r="BI282" s="215">
        <f>IF(N282="nulová",J282,0)</f>
        <v>0</v>
      </c>
      <c r="BJ282" s="16" t="s">
        <v>77</v>
      </c>
      <c r="BK282" s="215">
        <f>ROUND(I282*H282,2)</f>
        <v>0</v>
      </c>
      <c r="BL282" s="16" t="s">
        <v>142</v>
      </c>
      <c r="BM282" s="16" t="s">
        <v>1004</v>
      </c>
    </row>
    <row r="283" s="1" customFormat="1">
      <c r="B283" s="37"/>
      <c r="C283" s="38"/>
      <c r="D283" s="216" t="s">
        <v>132</v>
      </c>
      <c r="E283" s="38"/>
      <c r="F283" s="217" t="s">
        <v>1003</v>
      </c>
      <c r="G283" s="38"/>
      <c r="H283" s="38"/>
      <c r="I283" s="130"/>
      <c r="J283" s="38"/>
      <c r="K283" s="38"/>
      <c r="L283" s="42"/>
      <c r="M283" s="218"/>
      <c r="N283" s="78"/>
      <c r="O283" s="78"/>
      <c r="P283" s="78"/>
      <c r="Q283" s="78"/>
      <c r="R283" s="78"/>
      <c r="S283" s="78"/>
      <c r="T283" s="79"/>
      <c r="AT283" s="16" t="s">
        <v>132</v>
      </c>
      <c r="AU283" s="16" t="s">
        <v>79</v>
      </c>
    </row>
    <row r="284" s="11" customFormat="1">
      <c r="B284" s="222"/>
      <c r="C284" s="223"/>
      <c r="D284" s="216" t="s">
        <v>192</v>
      </c>
      <c r="E284" s="224" t="s">
        <v>1</v>
      </c>
      <c r="F284" s="225" t="s">
        <v>1005</v>
      </c>
      <c r="G284" s="223"/>
      <c r="H284" s="224" t="s">
        <v>1</v>
      </c>
      <c r="I284" s="226"/>
      <c r="J284" s="223"/>
      <c r="K284" s="223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192</v>
      </c>
      <c r="AU284" s="231" t="s">
        <v>79</v>
      </c>
      <c r="AV284" s="11" t="s">
        <v>77</v>
      </c>
      <c r="AW284" s="11" t="s">
        <v>31</v>
      </c>
      <c r="AX284" s="11" t="s">
        <v>69</v>
      </c>
      <c r="AY284" s="231" t="s">
        <v>122</v>
      </c>
    </row>
    <row r="285" s="12" customFormat="1">
      <c r="B285" s="232"/>
      <c r="C285" s="233"/>
      <c r="D285" s="216" t="s">
        <v>192</v>
      </c>
      <c r="E285" s="234" t="s">
        <v>1</v>
      </c>
      <c r="F285" s="235" t="s">
        <v>1006</v>
      </c>
      <c r="G285" s="233"/>
      <c r="H285" s="236">
        <v>56.493000000000002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AT285" s="242" t="s">
        <v>192</v>
      </c>
      <c r="AU285" s="242" t="s">
        <v>79</v>
      </c>
      <c r="AV285" s="12" t="s">
        <v>79</v>
      </c>
      <c r="AW285" s="12" t="s">
        <v>31</v>
      </c>
      <c r="AX285" s="12" t="s">
        <v>69</v>
      </c>
      <c r="AY285" s="242" t="s">
        <v>122</v>
      </c>
    </row>
    <row r="286" s="11" customFormat="1">
      <c r="B286" s="222"/>
      <c r="C286" s="223"/>
      <c r="D286" s="216" t="s">
        <v>192</v>
      </c>
      <c r="E286" s="224" t="s">
        <v>1</v>
      </c>
      <c r="F286" s="225" t="s">
        <v>1007</v>
      </c>
      <c r="G286" s="223"/>
      <c r="H286" s="224" t="s">
        <v>1</v>
      </c>
      <c r="I286" s="226"/>
      <c r="J286" s="223"/>
      <c r="K286" s="223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192</v>
      </c>
      <c r="AU286" s="231" t="s">
        <v>79</v>
      </c>
      <c r="AV286" s="11" t="s">
        <v>77</v>
      </c>
      <c r="AW286" s="11" t="s">
        <v>31</v>
      </c>
      <c r="AX286" s="11" t="s">
        <v>69</v>
      </c>
      <c r="AY286" s="231" t="s">
        <v>122</v>
      </c>
    </row>
    <row r="287" s="12" customFormat="1">
      <c r="B287" s="232"/>
      <c r="C287" s="233"/>
      <c r="D287" s="216" t="s">
        <v>192</v>
      </c>
      <c r="E287" s="234" t="s">
        <v>1</v>
      </c>
      <c r="F287" s="235" t="s">
        <v>1008</v>
      </c>
      <c r="G287" s="233"/>
      <c r="H287" s="236">
        <v>7.0570000000000004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AT287" s="242" t="s">
        <v>192</v>
      </c>
      <c r="AU287" s="242" t="s">
        <v>79</v>
      </c>
      <c r="AV287" s="12" t="s">
        <v>79</v>
      </c>
      <c r="AW287" s="12" t="s">
        <v>31</v>
      </c>
      <c r="AX287" s="12" t="s">
        <v>69</v>
      </c>
      <c r="AY287" s="242" t="s">
        <v>122</v>
      </c>
    </row>
    <row r="288" s="11" customFormat="1">
      <c r="B288" s="222"/>
      <c r="C288" s="223"/>
      <c r="D288" s="216" t="s">
        <v>192</v>
      </c>
      <c r="E288" s="224" t="s">
        <v>1</v>
      </c>
      <c r="F288" s="225" t="s">
        <v>1009</v>
      </c>
      <c r="G288" s="223"/>
      <c r="H288" s="224" t="s">
        <v>1</v>
      </c>
      <c r="I288" s="226"/>
      <c r="J288" s="223"/>
      <c r="K288" s="223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192</v>
      </c>
      <c r="AU288" s="231" t="s">
        <v>79</v>
      </c>
      <c r="AV288" s="11" t="s">
        <v>77</v>
      </c>
      <c r="AW288" s="11" t="s">
        <v>31</v>
      </c>
      <c r="AX288" s="11" t="s">
        <v>69</v>
      </c>
      <c r="AY288" s="231" t="s">
        <v>122</v>
      </c>
    </row>
    <row r="289" s="12" customFormat="1">
      <c r="B289" s="232"/>
      <c r="C289" s="233"/>
      <c r="D289" s="216" t="s">
        <v>192</v>
      </c>
      <c r="E289" s="234" t="s">
        <v>1</v>
      </c>
      <c r="F289" s="235" t="s">
        <v>1010</v>
      </c>
      <c r="G289" s="233"/>
      <c r="H289" s="236">
        <v>5.3140000000000001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AT289" s="242" t="s">
        <v>192</v>
      </c>
      <c r="AU289" s="242" t="s">
        <v>79</v>
      </c>
      <c r="AV289" s="12" t="s">
        <v>79</v>
      </c>
      <c r="AW289" s="12" t="s">
        <v>31</v>
      </c>
      <c r="AX289" s="12" t="s">
        <v>69</v>
      </c>
      <c r="AY289" s="242" t="s">
        <v>122</v>
      </c>
    </row>
    <row r="290" s="13" customFormat="1">
      <c r="B290" s="243"/>
      <c r="C290" s="244"/>
      <c r="D290" s="216" t="s">
        <v>192</v>
      </c>
      <c r="E290" s="245" t="s">
        <v>1</v>
      </c>
      <c r="F290" s="246" t="s">
        <v>202</v>
      </c>
      <c r="G290" s="244"/>
      <c r="H290" s="247">
        <v>68.864000000000004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192</v>
      </c>
      <c r="AU290" s="253" t="s">
        <v>79</v>
      </c>
      <c r="AV290" s="13" t="s">
        <v>142</v>
      </c>
      <c r="AW290" s="13" t="s">
        <v>31</v>
      </c>
      <c r="AX290" s="13" t="s">
        <v>77</v>
      </c>
      <c r="AY290" s="253" t="s">
        <v>122</v>
      </c>
    </row>
    <row r="291" s="10" customFormat="1" ht="22.8" customHeight="1">
      <c r="B291" s="188"/>
      <c r="C291" s="189"/>
      <c r="D291" s="190" t="s">
        <v>68</v>
      </c>
      <c r="E291" s="202" t="s">
        <v>731</v>
      </c>
      <c r="F291" s="202" t="s">
        <v>732</v>
      </c>
      <c r="G291" s="189"/>
      <c r="H291" s="189"/>
      <c r="I291" s="192"/>
      <c r="J291" s="203">
        <f>BK291</f>
        <v>0</v>
      </c>
      <c r="K291" s="189"/>
      <c r="L291" s="194"/>
      <c r="M291" s="195"/>
      <c r="N291" s="196"/>
      <c r="O291" s="196"/>
      <c r="P291" s="197">
        <f>SUM(P292:P312)</f>
        <v>0</v>
      </c>
      <c r="Q291" s="196"/>
      <c r="R291" s="197">
        <f>SUM(R292:R312)</f>
        <v>0</v>
      </c>
      <c r="S291" s="196"/>
      <c r="T291" s="198">
        <f>SUM(T292:T312)</f>
        <v>0</v>
      </c>
      <c r="AR291" s="199" t="s">
        <v>77</v>
      </c>
      <c r="AT291" s="200" t="s">
        <v>68</v>
      </c>
      <c r="AU291" s="200" t="s">
        <v>77</v>
      </c>
      <c r="AY291" s="199" t="s">
        <v>122</v>
      </c>
      <c r="BK291" s="201">
        <f>SUM(BK292:BK312)</f>
        <v>0</v>
      </c>
    </row>
    <row r="292" s="1" customFormat="1" ht="16.5" customHeight="1">
      <c r="B292" s="37"/>
      <c r="C292" s="204" t="s">
        <v>596</v>
      </c>
      <c r="D292" s="204" t="s">
        <v>125</v>
      </c>
      <c r="E292" s="205" t="s">
        <v>734</v>
      </c>
      <c r="F292" s="206" t="s">
        <v>735</v>
      </c>
      <c r="G292" s="207" t="s">
        <v>371</v>
      </c>
      <c r="H292" s="208">
        <v>46.659999999999997</v>
      </c>
      <c r="I292" s="209"/>
      <c r="J292" s="210">
        <f>ROUND(I292*H292,2)</f>
        <v>0</v>
      </c>
      <c r="K292" s="206" t="s">
        <v>129</v>
      </c>
      <c r="L292" s="42"/>
      <c r="M292" s="211" t="s">
        <v>1</v>
      </c>
      <c r="N292" s="212" t="s">
        <v>40</v>
      </c>
      <c r="O292" s="78"/>
      <c r="P292" s="213">
        <f>O292*H292</f>
        <v>0</v>
      </c>
      <c r="Q292" s="213">
        <v>0</v>
      </c>
      <c r="R292" s="213">
        <f>Q292*H292</f>
        <v>0</v>
      </c>
      <c r="S292" s="213">
        <v>0</v>
      </c>
      <c r="T292" s="214">
        <f>S292*H292</f>
        <v>0</v>
      </c>
      <c r="AR292" s="16" t="s">
        <v>142</v>
      </c>
      <c r="AT292" s="16" t="s">
        <v>125</v>
      </c>
      <c r="AU292" s="16" t="s">
        <v>79</v>
      </c>
      <c r="AY292" s="16" t="s">
        <v>122</v>
      </c>
      <c r="BE292" s="215">
        <f>IF(N292="základní",J292,0)</f>
        <v>0</v>
      </c>
      <c r="BF292" s="215">
        <f>IF(N292="snížená",J292,0)</f>
        <v>0</v>
      </c>
      <c r="BG292" s="215">
        <f>IF(N292="zákl. přenesená",J292,0)</f>
        <v>0</v>
      </c>
      <c r="BH292" s="215">
        <f>IF(N292="sníž. přenesená",J292,0)</f>
        <v>0</v>
      </c>
      <c r="BI292" s="215">
        <f>IF(N292="nulová",J292,0)</f>
        <v>0</v>
      </c>
      <c r="BJ292" s="16" t="s">
        <v>77</v>
      </c>
      <c r="BK292" s="215">
        <f>ROUND(I292*H292,2)</f>
        <v>0</v>
      </c>
      <c r="BL292" s="16" t="s">
        <v>142</v>
      </c>
      <c r="BM292" s="16" t="s">
        <v>1011</v>
      </c>
    </row>
    <row r="293" s="1" customFormat="1">
      <c r="B293" s="37"/>
      <c r="C293" s="38"/>
      <c r="D293" s="216" t="s">
        <v>132</v>
      </c>
      <c r="E293" s="38"/>
      <c r="F293" s="217" t="s">
        <v>737</v>
      </c>
      <c r="G293" s="38"/>
      <c r="H293" s="38"/>
      <c r="I293" s="130"/>
      <c r="J293" s="38"/>
      <c r="K293" s="38"/>
      <c r="L293" s="42"/>
      <c r="M293" s="218"/>
      <c r="N293" s="78"/>
      <c r="O293" s="78"/>
      <c r="P293" s="78"/>
      <c r="Q293" s="78"/>
      <c r="R293" s="78"/>
      <c r="S293" s="78"/>
      <c r="T293" s="79"/>
      <c r="AT293" s="16" t="s">
        <v>132</v>
      </c>
      <c r="AU293" s="16" t="s">
        <v>79</v>
      </c>
    </row>
    <row r="294" s="12" customFormat="1">
      <c r="B294" s="232"/>
      <c r="C294" s="233"/>
      <c r="D294" s="216" t="s">
        <v>192</v>
      </c>
      <c r="E294" s="234" t="s">
        <v>1</v>
      </c>
      <c r="F294" s="235" t="s">
        <v>1012</v>
      </c>
      <c r="G294" s="233"/>
      <c r="H294" s="236">
        <v>17.829999999999998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AT294" s="242" t="s">
        <v>192</v>
      </c>
      <c r="AU294" s="242" t="s">
        <v>79</v>
      </c>
      <c r="AV294" s="12" t="s">
        <v>79</v>
      </c>
      <c r="AW294" s="12" t="s">
        <v>31</v>
      </c>
      <c r="AX294" s="12" t="s">
        <v>69</v>
      </c>
      <c r="AY294" s="242" t="s">
        <v>122</v>
      </c>
    </row>
    <row r="295" s="12" customFormat="1">
      <c r="B295" s="232"/>
      <c r="C295" s="233"/>
      <c r="D295" s="216" t="s">
        <v>192</v>
      </c>
      <c r="E295" s="234" t="s">
        <v>1</v>
      </c>
      <c r="F295" s="235" t="s">
        <v>1013</v>
      </c>
      <c r="G295" s="233"/>
      <c r="H295" s="236">
        <v>21.710000000000001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AT295" s="242" t="s">
        <v>192</v>
      </c>
      <c r="AU295" s="242" t="s">
        <v>79</v>
      </c>
      <c r="AV295" s="12" t="s">
        <v>79</v>
      </c>
      <c r="AW295" s="12" t="s">
        <v>31</v>
      </c>
      <c r="AX295" s="12" t="s">
        <v>69</v>
      </c>
      <c r="AY295" s="242" t="s">
        <v>122</v>
      </c>
    </row>
    <row r="296" s="14" customFormat="1">
      <c r="B296" s="254"/>
      <c r="C296" s="255"/>
      <c r="D296" s="216" t="s">
        <v>192</v>
      </c>
      <c r="E296" s="256" t="s">
        <v>1</v>
      </c>
      <c r="F296" s="257" t="s">
        <v>294</v>
      </c>
      <c r="G296" s="255"/>
      <c r="H296" s="258">
        <v>39.539999999999999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AT296" s="264" t="s">
        <v>192</v>
      </c>
      <c r="AU296" s="264" t="s">
        <v>79</v>
      </c>
      <c r="AV296" s="14" t="s">
        <v>137</v>
      </c>
      <c r="AW296" s="14" t="s">
        <v>31</v>
      </c>
      <c r="AX296" s="14" t="s">
        <v>69</v>
      </c>
      <c r="AY296" s="264" t="s">
        <v>122</v>
      </c>
    </row>
    <row r="297" s="12" customFormat="1">
      <c r="B297" s="232"/>
      <c r="C297" s="233"/>
      <c r="D297" s="216" t="s">
        <v>192</v>
      </c>
      <c r="E297" s="234" t="s">
        <v>1</v>
      </c>
      <c r="F297" s="235" t="s">
        <v>1014</v>
      </c>
      <c r="G297" s="233"/>
      <c r="H297" s="236">
        <v>7.1200000000000001</v>
      </c>
      <c r="I297" s="237"/>
      <c r="J297" s="233"/>
      <c r="K297" s="233"/>
      <c r="L297" s="238"/>
      <c r="M297" s="239"/>
      <c r="N297" s="240"/>
      <c r="O297" s="240"/>
      <c r="P297" s="240"/>
      <c r="Q297" s="240"/>
      <c r="R297" s="240"/>
      <c r="S297" s="240"/>
      <c r="T297" s="241"/>
      <c r="AT297" s="242" t="s">
        <v>192</v>
      </c>
      <c r="AU297" s="242" t="s">
        <v>79</v>
      </c>
      <c r="AV297" s="12" t="s">
        <v>79</v>
      </c>
      <c r="AW297" s="12" t="s">
        <v>31</v>
      </c>
      <c r="AX297" s="12" t="s">
        <v>69</v>
      </c>
      <c r="AY297" s="242" t="s">
        <v>122</v>
      </c>
    </row>
    <row r="298" s="13" customFormat="1">
      <c r="B298" s="243"/>
      <c r="C298" s="244"/>
      <c r="D298" s="216" t="s">
        <v>192</v>
      </c>
      <c r="E298" s="245" t="s">
        <v>1</v>
      </c>
      <c r="F298" s="246" t="s">
        <v>202</v>
      </c>
      <c r="G298" s="244"/>
      <c r="H298" s="247">
        <v>46.659999999999997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192</v>
      </c>
      <c r="AU298" s="253" t="s">
        <v>79</v>
      </c>
      <c r="AV298" s="13" t="s">
        <v>142</v>
      </c>
      <c r="AW298" s="13" t="s">
        <v>31</v>
      </c>
      <c r="AX298" s="13" t="s">
        <v>77</v>
      </c>
      <c r="AY298" s="253" t="s">
        <v>122</v>
      </c>
    </row>
    <row r="299" s="1" customFormat="1" ht="16.5" customHeight="1">
      <c r="B299" s="37"/>
      <c r="C299" s="204" t="s">
        <v>601</v>
      </c>
      <c r="D299" s="204" t="s">
        <v>125</v>
      </c>
      <c r="E299" s="205" t="s">
        <v>743</v>
      </c>
      <c r="F299" s="206" t="s">
        <v>744</v>
      </c>
      <c r="G299" s="207" t="s">
        <v>371</v>
      </c>
      <c r="H299" s="208">
        <v>650.51999999999998</v>
      </c>
      <c r="I299" s="209"/>
      <c r="J299" s="210">
        <f>ROUND(I299*H299,2)</f>
        <v>0</v>
      </c>
      <c r="K299" s="206" t="s">
        <v>129</v>
      </c>
      <c r="L299" s="42"/>
      <c r="M299" s="211" t="s">
        <v>1</v>
      </c>
      <c r="N299" s="212" t="s">
        <v>40</v>
      </c>
      <c r="O299" s="78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AR299" s="16" t="s">
        <v>142</v>
      </c>
      <c r="AT299" s="16" t="s">
        <v>125</v>
      </c>
      <c r="AU299" s="16" t="s">
        <v>79</v>
      </c>
      <c r="AY299" s="16" t="s">
        <v>122</v>
      </c>
      <c r="BE299" s="215">
        <f>IF(N299="základní",J299,0)</f>
        <v>0</v>
      </c>
      <c r="BF299" s="215">
        <f>IF(N299="snížená",J299,0)</f>
        <v>0</v>
      </c>
      <c r="BG299" s="215">
        <f>IF(N299="zákl. přenesená",J299,0)</f>
        <v>0</v>
      </c>
      <c r="BH299" s="215">
        <f>IF(N299="sníž. přenesená",J299,0)</f>
        <v>0</v>
      </c>
      <c r="BI299" s="215">
        <f>IF(N299="nulová",J299,0)</f>
        <v>0</v>
      </c>
      <c r="BJ299" s="16" t="s">
        <v>77</v>
      </c>
      <c r="BK299" s="215">
        <f>ROUND(I299*H299,2)</f>
        <v>0</v>
      </c>
      <c r="BL299" s="16" t="s">
        <v>142</v>
      </c>
      <c r="BM299" s="16" t="s">
        <v>1015</v>
      </c>
    </row>
    <row r="300" s="1" customFormat="1">
      <c r="B300" s="37"/>
      <c r="C300" s="38"/>
      <c r="D300" s="216" t="s">
        <v>132</v>
      </c>
      <c r="E300" s="38"/>
      <c r="F300" s="217" t="s">
        <v>746</v>
      </c>
      <c r="G300" s="38"/>
      <c r="H300" s="38"/>
      <c r="I300" s="130"/>
      <c r="J300" s="38"/>
      <c r="K300" s="38"/>
      <c r="L300" s="42"/>
      <c r="M300" s="218"/>
      <c r="N300" s="78"/>
      <c r="O300" s="78"/>
      <c r="P300" s="78"/>
      <c r="Q300" s="78"/>
      <c r="R300" s="78"/>
      <c r="S300" s="78"/>
      <c r="T300" s="79"/>
      <c r="AT300" s="16" t="s">
        <v>132</v>
      </c>
      <c r="AU300" s="16" t="s">
        <v>79</v>
      </c>
    </row>
    <row r="301" s="12" customFormat="1">
      <c r="B301" s="232"/>
      <c r="C301" s="233"/>
      <c r="D301" s="216" t="s">
        <v>192</v>
      </c>
      <c r="E301" s="234" t="s">
        <v>1</v>
      </c>
      <c r="F301" s="235" t="s">
        <v>1016</v>
      </c>
      <c r="G301" s="233"/>
      <c r="H301" s="236">
        <v>650.51999999999998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AT301" s="242" t="s">
        <v>192</v>
      </c>
      <c r="AU301" s="242" t="s">
        <v>79</v>
      </c>
      <c r="AV301" s="12" t="s">
        <v>79</v>
      </c>
      <c r="AW301" s="12" t="s">
        <v>31</v>
      </c>
      <c r="AX301" s="12" t="s">
        <v>77</v>
      </c>
      <c r="AY301" s="242" t="s">
        <v>122</v>
      </c>
    </row>
    <row r="302" s="1" customFormat="1" ht="16.5" customHeight="1">
      <c r="B302" s="37"/>
      <c r="C302" s="204" t="s">
        <v>607</v>
      </c>
      <c r="D302" s="204" t="s">
        <v>125</v>
      </c>
      <c r="E302" s="205" t="s">
        <v>776</v>
      </c>
      <c r="F302" s="206" t="s">
        <v>777</v>
      </c>
      <c r="G302" s="207" t="s">
        <v>371</v>
      </c>
      <c r="H302" s="208">
        <v>46.659999999999997</v>
      </c>
      <c r="I302" s="209"/>
      <c r="J302" s="210">
        <f>ROUND(I302*H302,2)</f>
        <v>0</v>
      </c>
      <c r="K302" s="206" t="s">
        <v>129</v>
      </c>
      <c r="L302" s="42"/>
      <c r="M302" s="211" t="s">
        <v>1</v>
      </c>
      <c r="N302" s="212" t="s">
        <v>40</v>
      </c>
      <c r="O302" s="78"/>
      <c r="P302" s="213">
        <f>O302*H302</f>
        <v>0</v>
      </c>
      <c r="Q302" s="213">
        <v>0</v>
      </c>
      <c r="R302" s="213">
        <f>Q302*H302</f>
        <v>0</v>
      </c>
      <c r="S302" s="213">
        <v>0</v>
      </c>
      <c r="T302" s="214">
        <f>S302*H302</f>
        <v>0</v>
      </c>
      <c r="AR302" s="16" t="s">
        <v>142</v>
      </c>
      <c r="AT302" s="16" t="s">
        <v>125</v>
      </c>
      <c r="AU302" s="16" t="s">
        <v>79</v>
      </c>
      <c r="AY302" s="16" t="s">
        <v>122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6" t="s">
        <v>77</v>
      </c>
      <c r="BK302" s="215">
        <f>ROUND(I302*H302,2)</f>
        <v>0</v>
      </c>
      <c r="BL302" s="16" t="s">
        <v>142</v>
      </c>
      <c r="BM302" s="16" t="s">
        <v>1017</v>
      </c>
    </row>
    <row r="303" s="1" customFormat="1">
      <c r="B303" s="37"/>
      <c r="C303" s="38"/>
      <c r="D303" s="216" t="s">
        <v>132</v>
      </c>
      <c r="E303" s="38"/>
      <c r="F303" s="217" t="s">
        <v>779</v>
      </c>
      <c r="G303" s="38"/>
      <c r="H303" s="38"/>
      <c r="I303" s="130"/>
      <c r="J303" s="38"/>
      <c r="K303" s="38"/>
      <c r="L303" s="42"/>
      <c r="M303" s="218"/>
      <c r="N303" s="78"/>
      <c r="O303" s="78"/>
      <c r="P303" s="78"/>
      <c r="Q303" s="78"/>
      <c r="R303" s="78"/>
      <c r="S303" s="78"/>
      <c r="T303" s="79"/>
      <c r="AT303" s="16" t="s">
        <v>132</v>
      </c>
      <c r="AU303" s="16" t="s">
        <v>79</v>
      </c>
    </row>
    <row r="304" s="1" customFormat="1" ht="16.5" customHeight="1">
      <c r="B304" s="37"/>
      <c r="C304" s="204" t="s">
        <v>611</v>
      </c>
      <c r="D304" s="204" t="s">
        <v>125</v>
      </c>
      <c r="E304" s="205" t="s">
        <v>786</v>
      </c>
      <c r="F304" s="206" t="s">
        <v>787</v>
      </c>
      <c r="G304" s="207" t="s">
        <v>371</v>
      </c>
      <c r="H304" s="208">
        <v>17.829999999999998</v>
      </c>
      <c r="I304" s="209"/>
      <c r="J304" s="210">
        <f>ROUND(I304*H304,2)</f>
        <v>0</v>
      </c>
      <c r="K304" s="206" t="s">
        <v>129</v>
      </c>
      <c r="L304" s="42"/>
      <c r="M304" s="211" t="s">
        <v>1</v>
      </c>
      <c r="N304" s="212" t="s">
        <v>40</v>
      </c>
      <c r="O304" s="78"/>
      <c r="P304" s="213">
        <f>O304*H304</f>
        <v>0</v>
      </c>
      <c r="Q304" s="213">
        <v>0</v>
      </c>
      <c r="R304" s="213">
        <f>Q304*H304</f>
        <v>0</v>
      </c>
      <c r="S304" s="213">
        <v>0</v>
      </c>
      <c r="T304" s="214">
        <f>S304*H304</f>
        <v>0</v>
      </c>
      <c r="AR304" s="16" t="s">
        <v>142</v>
      </c>
      <c r="AT304" s="16" t="s">
        <v>125</v>
      </c>
      <c r="AU304" s="16" t="s">
        <v>79</v>
      </c>
      <c r="AY304" s="16" t="s">
        <v>122</v>
      </c>
      <c r="BE304" s="215">
        <f>IF(N304="základní",J304,0)</f>
        <v>0</v>
      </c>
      <c r="BF304" s="215">
        <f>IF(N304="snížená",J304,0)</f>
        <v>0</v>
      </c>
      <c r="BG304" s="215">
        <f>IF(N304="zákl. přenesená",J304,0)</f>
        <v>0</v>
      </c>
      <c r="BH304" s="215">
        <f>IF(N304="sníž. přenesená",J304,0)</f>
        <v>0</v>
      </c>
      <c r="BI304" s="215">
        <f>IF(N304="nulová",J304,0)</f>
        <v>0</v>
      </c>
      <c r="BJ304" s="16" t="s">
        <v>77</v>
      </c>
      <c r="BK304" s="215">
        <f>ROUND(I304*H304,2)</f>
        <v>0</v>
      </c>
      <c r="BL304" s="16" t="s">
        <v>142</v>
      </c>
      <c r="BM304" s="16" t="s">
        <v>1018</v>
      </c>
    </row>
    <row r="305" s="1" customFormat="1">
      <c r="B305" s="37"/>
      <c r="C305" s="38"/>
      <c r="D305" s="216" t="s">
        <v>132</v>
      </c>
      <c r="E305" s="38"/>
      <c r="F305" s="217" t="s">
        <v>789</v>
      </c>
      <c r="G305" s="38"/>
      <c r="H305" s="38"/>
      <c r="I305" s="130"/>
      <c r="J305" s="38"/>
      <c r="K305" s="38"/>
      <c r="L305" s="42"/>
      <c r="M305" s="218"/>
      <c r="N305" s="78"/>
      <c r="O305" s="78"/>
      <c r="P305" s="78"/>
      <c r="Q305" s="78"/>
      <c r="R305" s="78"/>
      <c r="S305" s="78"/>
      <c r="T305" s="79"/>
      <c r="AT305" s="16" t="s">
        <v>132</v>
      </c>
      <c r="AU305" s="16" t="s">
        <v>79</v>
      </c>
    </row>
    <row r="306" s="12" customFormat="1">
      <c r="B306" s="232"/>
      <c r="C306" s="233"/>
      <c r="D306" s="216" t="s">
        <v>192</v>
      </c>
      <c r="E306" s="234" t="s">
        <v>1</v>
      </c>
      <c r="F306" s="235" t="s">
        <v>1012</v>
      </c>
      <c r="G306" s="233"/>
      <c r="H306" s="236">
        <v>17.829999999999998</v>
      </c>
      <c r="I306" s="237"/>
      <c r="J306" s="233"/>
      <c r="K306" s="233"/>
      <c r="L306" s="238"/>
      <c r="M306" s="239"/>
      <c r="N306" s="240"/>
      <c r="O306" s="240"/>
      <c r="P306" s="240"/>
      <c r="Q306" s="240"/>
      <c r="R306" s="240"/>
      <c r="S306" s="240"/>
      <c r="T306" s="241"/>
      <c r="AT306" s="242" t="s">
        <v>192</v>
      </c>
      <c r="AU306" s="242" t="s">
        <v>79</v>
      </c>
      <c r="AV306" s="12" t="s">
        <v>79</v>
      </c>
      <c r="AW306" s="12" t="s">
        <v>31</v>
      </c>
      <c r="AX306" s="12" t="s">
        <v>77</v>
      </c>
      <c r="AY306" s="242" t="s">
        <v>122</v>
      </c>
    </row>
    <row r="307" s="1" customFormat="1" ht="16.5" customHeight="1">
      <c r="B307" s="37"/>
      <c r="C307" s="204" t="s">
        <v>616</v>
      </c>
      <c r="D307" s="204" t="s">
        <v>125</v>
      </c>
      <c r="E307" s="205" t="s">
        <v>791</v>
      </c>
      <c r="F307" s="206" t="s">
        <v>792</v>
      </c>
      <c r="G307" s="207" t="s">
        <v>371</v>
      </c>
      <c r="H307" s="208">
        <v>7.1200000000000001</v>
      </c>
      <c r="I307" s="209"/>
      <c r="J307" s="210">
        <f>ROUND(I307*H307,2)</f>
        <v>0</v>
      </c>
      <c r="K307" s="206" t="s">
        <v>129</v>
      </c>
      <c r="L307" s="42"/>
      <c r="M307" s="211" t="s">
        <v>1</v>
      </c>
      <c r="N307" s="212" t="s">
        <v>40</v>
      </c>
      <c r="O307" s="78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AR307" s="16" t="s">
        <v>142</v>
      </c>
      <c r="AT307" s="16" t="s">
        <v>125</v>
      </c>
      <c r="AU307" s="16" t="s">
        <v>79</v>
      </c>
      <c r="AY307" s="16" t="s">
        <v>122</v>
      </c>
      <c r="BE307" s="215">
        <f>IF(N307="základní",J307,0)</f>
        <v>0</v>
      </c>
      <c r="BF307" s="215">
        <f>IF(N307="snížená",J307,0)</f>
        <v>0</v>
      </c>
      <c r="BG307" s="215">
        <f>IF(N307="zákl. přenesená",J307,0)</f>
        <v>0</v>
      </c>
      <c r="BH307" s="215">
        <f>IF(N307="sníž. přenesená",J307,0)</f>
        <v>0</v>
      </c>
      <c r="BI307" s="215">
        <f>IF(N307="nulová",J307,0)</f>
        <v>0</v>
      </c>
      <c r="BJ307" s="16" t="s">
        <v>77</v>
      </c>
      <c r="BK307" s="215">
        <f>ROUND(I307*H307,2)</f>
        <v>0</v>
      </c>
      <c r="BL307" s="16" t="s">
        <v>142</v>
      </c>
      <c r="BM307" s="16" t="s">
        <v>1019</v>
      </c>
    </row>
    <row r="308" s="1" customFormat="1">
      <c r="B308" s="37"/>
      <c r="C308" s="38"/>
      <c r="D308" s="216" t="s">
        <v>132</v>
      </c>
      <c r="E308" s="38"/>
      <c r="F308" s="217" t="s">
        <v>794</v>
      </c>
      <c r="G308" s="38"/>
      <c r="H308" s="38"/>
      <c r="I308" s="130"/>
      <c r="J308" s="38"/>
      <c r="K308" s="38"/>
      <c r="L308" s="42"/>
      <c r="M308" s="218"/>
      <c r="N308" s="78"/>
      <c r="O308" s="78"/>
      <c r="P308" s="78"/>
      <c r="Q308" s="78"/>
      <c r="R308" s="78"/>
      <c r="S308" s="78"/>
      <c r="T308" s="79"/>
      <c r="AT308" s="16" t="s">
        <v>132</v>
      </c>
      <c r="AU308" s="16" t="s">
        <v>79</v>
      </c>
    </row>
    <row r="309" s="12" customFormat="1">
      <c r="B309" s="232"/>
      <c r="C309" s="233"/>
      <c r="D309" s="216" t="s">
        <v>192</v>
      </c>
      <c r="E309" s="234" t="s">
        <v>1</v>
      </c>
      <c r="F309" s="235" t="s">
        <v>1014</v>
      </c>
      <c r="G309" s="233"/>
      <c r="H309" s="236">
        <v>7.1200000000000001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AT309" s="242" t="s">
        <v>192</v>
      </c>
      <c r="AU309" s="242" t="s">
        <v>79</v>
      </c>
      <c r="AV309" s="12" t="s">
        <v>79</v>
      </c>
      <c r="AW309" s="12" t="s">
        <v>31</v>
      </c>
      <c r="AX309" s="12" t="s">
        <v>77</v>
      </c>
      <c r="AY309" s="242" t="s">
        <v>122</v>
      </c>
    </row>
    <row r="310" s="1" customFormat="1" ht="16.5" customHeight="1">
      <c r="B310" s="37"/>
      <c r="C310" s="204" t="s">
        <v>620</v>
      </c>
      <c r="D310" s="204" t="s">
        <v>125</v>
      </c>
      <c r="E310" s="205" t="s">
        <v>797</v>
      </c>
      <c r="F310" s="206" t="s">
        <v>798</v>
      </c>
      <c r="G310" s="207" t="s">
        <v>371</v>
      </c>
      <c r="H310" s="208">
        <v>21.710000000000001</v>
      </c>
      <c r="I310" s="209"/>
      <c r="J310" s="210">
        <f>ROUND(I310*H310,2)</f>
        <v>0</v>
      </c>
      <c r="K310" s="206" t="s">
        <v>129</v>
      </c>
      <c r="L310" s="42"/>
      <c r="M310" s="211" t="s">
        <v>1</v>
      </c>
      <c r="N310" s="212" t="s">
        <v>40</v>
      </c>
      <c r="O310" s="78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AR310" s="16" t="s">
        <v>142</v>
      </c>
      <c r="AT310" s="16" t="s">
        <v>125</v>
      </c>
      <c r="AU310" s="16" t="s">
        <v>79</v>
      </c>
      <c r="AY310" s="16" t="s">
        <v>122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6" t="s">
        <v>77</v>
      </c>
      <c r="BK310" s="215">
        <f>ROUND(I310*H310,2)</f>
        <v>0</v>
      </c>
      <c r="BL310" s="16" t="s">
        <v>142</v>
      </c>
      <c r="BM310" s="16" t="s">
        <v>1020</v>
      </c>
    </row>
    <row r="311" s="1" customFormat="1">
      <c r="B311" s="37"/>
      <c r="C311" s="38"/>
      <c r="D311" s="216" t="s">
        <v>132</v>
      </c>
      <c r="E311" s="38"/>
      <c r="F311" s="217" t="s">
        <v>373</v>
      </c>
      <c r="G311" s="38"/>
      <c r="H311" s="38"/>
      <c r="I311" s="130"/>
      <c r="J311" s="38"/>
      <c r="K311" s="38"/>
      <c r="L311" s="42"/>
      <c r="M311" s="218"/>
      <c r="N311" s="78"/>
      <c r="O311" s="78"/>
      <c r="P311" s="78"/>
      <c r="Q311" s="78"/>
      <c r="R311" s="78"/>
      <c r="S311" s="78"/>
      <c r="T311" s="79"/>
      <c r="AT311" s="16" t="s">
        <v>132</v>
      </c>
      <c r="AU311" s="16" t="s">
        <v>79</v>
      </c>
    </row>
    <row r="312" s="12" customFormat="1">
      <c r="B312" s="232"/>
      <c r="C312" s="233"/>
      <c r="D312" s="216" t="s">
        <v>192</v>
      </c>
      <c r="E312" s="234" t="s">
        <v>1</v>
      </c>
      <c r="F312" s="235" t="s">
        <v>1013</v>
      </c>
      <c r="G312" s="233"/>
      <c r="H312" s="236">
        <v>21.710000000000001</v>
      </c>
      <c r="I312" s="237"/>
      <c r="J312" s="233"/>
      <c r="K312" s="233"/>
      <c r="L312" s="238"/>
      <c r="M312" s="239"/>
      <c r="N312" s="240"/>
      <c r="O312" s="240"/>
      <c r="P312" s="240"/>
      <c r="Q312" s="240"/>
      <c r="R312" s="240"/>
      <c r="S312" s="240"/>
      <c r="T312" s="241"/>
      <c r="AT312" s="242" t="s">
        <v>192</v>
      </c>
      <c r="AU312" s="242" t="s">
        <v>79</v>
      </c>
      <c r="AV312" s="12" t="s">
        <v>79</v>
      </c>
      <c r="AW312" s="12" t="s">
        <v>31</v>
      </c>
      <c r="AX312" s="12" t="s">
        <v>77</v>
      </c>
      <c r="AY312" s="242" t="s">
        <v>122</v>
      </c>
    </row>
    <row r="313" s="10" customFormat="1" ht="22.8" customHeight="1">
      <c r="B313" s="188"/>
      <c r="C313" s="189"/>
      <c r="D313" s="190" t="s">
        <v>68</v>
      </c>
      <c r="E313" s="202" t="s">
        <v>800</v>
      </c>
      <c r="F313" s="202" t="s">
        <v>801</v>
      </c>
      <c r="G313" s="189"/>
      <c r="H313" s="189"/>
      <c r="I313" s="192"/>
      <c r="J313" s="203">
        <f>BK313</f>
        <v>0</v>
      </c>
      <c r="K313" s="189"/>
      <c r="L313" s="194"/>
      <c r="M313" s="195"/>
      <c r="N313" s="196"/>
      <c r="O313" s="196"/>
      <c r="P313" s="197">
        <f>SUM(P314:P315)</f>
        <v>0</v>
      </c>
      <c r="Q313" s="196"/>
      <c r="R313" s="197">
        <f>SUM(R314:R315)</f>
        <v>0</v>
      </c>
      <c r="S313" s="196"/>
      <c r="T313" s="198">
        <f>SUM(T314:T315)</f>
        <v>0</v>
      </c>
      <c r="AR313" s="199" t="s">
        <v>77</v>
      </c>
      <c r="AT313" s="200" t="s">
        <v>68</v>
      </c>
      <c r="AU313" s="200" t="s">
        <v>77</v>
      </c>
      <c r="AY313" s="199" t="s">
        <v>122</v>
      </c>
      <c r="BK313" s="201">
        <f>SUM(BK314:BK315)</f>
        <v>0</v>
      </c>
    </row>
    <row r="314" s="1" customFormat="1" ht="16.5" customHeight="1">
      <c r="B314" s="37"/>
      <c r="C314" s="204" t="s">
        <v>624</v>
      </c>
      <c r="D314" s="204" t="s">
        <v>125</v>
      </c>
      <c r="E314" s="205" t="s">
        <v>803</v>
      </c>
      <c r="F314" s="206" t="s">
        <v>804</v>
      </c>
      <c r="G314" s="207" t="s">
        <v>371</v>
      </c>
      <c r="H314" s="208">
        <v>49.427999999999997</v>
      </c>
      <c r="I314" s="209"/>
      <c r="J314" s="210">
        <f>ROUND(I314*H314,2)</f>
        <v>0</v>
      </c>
      <c r="K314" s="206" t="s">
        <v>129</v>
      </c>
      <c r="L314" s="42"/>
      <c r="M314" s="211" t="s">
        <v>1</v>
      </c>
      <c r="N314" s="212" t="s">
        <v>40</v>
      </c>
      <c r="O314" s="78"/>
      <c r="P314" s="213">
        <f>O314*H314</f>
        <v>0</v>
      </c>
      <c r="Q314" s="213">
        <v>0</v>
      </c>
      <c r="R314" s="213">
        <f>Q314*H314</f>
        <v>0</v>
      </c>
      <c r="S314" s="213">
        <v>0</v>
      </c>
      <c r="T314" s="214">
        <f>S314*H314</f>
        <v>0</v>
      </c>
      <c r="AR314" s="16" t="s">
        <v>142</v>
      </c>
      <c r="AT314" s="16" t="s">
        <v>125</v>
      </c>
      <c r="AU314" s="16" t="s">
        <v>79</v>
      </c>
      <c r="AY314" s="16" t="s">
        <v>122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6" t="s">
        <v>77</v>
      </c>
      <c r="BK314" s="215">
        <f>ROUND(I314*H314,2)</f>
        <v>0</v>
      </c>
      <c r="BL314" s="16" t="s">
        <v>142</v>
      </c>
      <c r="BM314" s="16" t="s">
        <v>1021</v>
      </c>
    </row>
    <row r="315" s="1" customFormat="1">
      <c r="B315" s="37"/>
      <c r="C315" s="38"/>
      <c r="D315" s="216" t="s">
        <v>132</v>
      </c>
      <c r="E315" s="38"/>
      <c r="F315" s="217" t="s">
        <v>806</v>
      </c>
      <c r="G315" s="38"/>
      <c r="H315" s="38"/>
      <c r="I315" s="130"/>
      <c r="J315" s="38"/>
      <c r="K315" s="38"/>
      <c r="L315" s="42"/>
      <c r="M315" s="219"/>
      <c r="N315" s="220"/>
      <c r="O315" s="220"/>
      <c r="P315" s="220"/>
      <c r="Q315" s="220"/>
      <c r="R315" s="220"/>
      <c r="S315" s="220"/>
      <c r="T315" s="221"/>
      <c r="AT315" s="16" t="s">
        <v>132</v>
      </c>
      <c r="AU315" s="16" t="s">
        <v>79</v>
      </c>
    </row>
    <row r="316" s="1" customFormat="1" ht="6.96" customHeight="1">
      <c r="B316" s="56"/>
      <c r="C316" s="57"/>
      <c r="D316" s="57"/>
      <c r="E316" s="57"/>
      <c r="F316" s="57"/>
      <c r="G316" s="57"/>
      <c r="H316" s="57"/>
      <c r="I316" s="154"/>
      <c r="J316" s="57"/>
      <c r="K316" s="57"/>
      <c r="L316" s="42"/>
    </row>
  </sheetData>
  <sheetProtection sheet="1" autoFilter="0" formatColumns="0" formatRows="0" objects="1" scenarios="1" spinCount="100000" saltValue="DQXvHAGb1fOoiWyAWIZ0hlhml48fCLZl3bcmMrSIFN5Bq7ugYgNA+pbamrKrXrfsivk4eXkF98q0DN7ccSReHQ==" hashValue="cLPB/fJM738AVqyn2ElcQPwAzl8xiTJVa+ompZp4GFjeZmFCKgvcx1shP3pZBhk9ZBFuRFYUOcWyxhwveWWENA==" algorithmName="SHA-512" password="CC35"/>
  <autoFilter ref="C86:K315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79</v>
      </c>
    </row>
    <row r="4" ht="24.96" customHeight="1">
      <c r="B4" s="19"/>
      <c r="D4" s="127" t="s">
        <v>94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CHODNÍK A VEŘEJNÉ OSVĚTLENÍ ULICE KLADENSKÁ, PŘELOUČ_IROP</v>
      </c>
      <c r="F7" s="128"/>
      <c r="G7" s="128"/>
      <c r="H7" s="128"/>
      <c r="L7" s="19"/>
    </row>
    <row r="8" s="1" customFormat="1" ht="12" customHeight="1">
      <c r="B8" s="42"/>
      <c r="D8" s="128" t="s">
        <v>95</v>
      </c>
      <c r="I8" s="130"/>
      <c r="L8" s="42"/>
    </row>
    <row r="9" s="1" customFormat="1" ht="36.96" customHeight="1">
      <c r="B9" s="42"/>
      <c r="E9" s="131" t="s">
        <v>1022</v>
      </c>
      <c r="F9" s="1"/>
      <c r="G9" s="1"/>
      <c r="H9" s="1"/>
      <c r="I9" s="130"/>
      <c r="L9" s="42"/>
    </row>
    <row r="10" s="1" customFormat="1">
      <c r="B10" s="42"/>
      <c r="I10" s="130"/>
      <c r="L10" s="42"/>
    </row>
    <row r="11" s="1" customFormat="1" ht="12" customHeight="1">
      <c r="B11" s="42"/>
      <c r="D11" s="128" t="s">
        <v>18</v>
      </c>
      <c r="F11" s="16" t="s">
        <v>93</v>
      </c>
      <c r="I11" s="132" t="s">
        <v>19</v>
      </c>
      <c r="J11" s="16" t="s">
        <v>1</v>
      </c>
      <c r="L11" s="42"/>
    </row>
    <row r="12" s="1" customFormat="1" ht="12" customHeight="1">
      <c r="B12" s="42"/>
      <c r="D12" s="128" t="s">
        <v>20</v>
      </c>
      <c r="F12" s="16" t="s">
        <v>21</v>
      </c>
      <c r="I12" s="132" t="s">
        <v>22</v>
      </c>
      <c r="J12" s="133" t="str">
        <f>'Rekapitulace stavby'!AN8</f>
        <v>16. 10. 2019</v>
      </c>
      <c r="L12" s="42"/>
    </row>
    <row r="13" s="1" customFormat="1" ht="10.8" customHeight="1">
      <c r="B13" s="42"/>
      <c r="I13" s="130"/>
      <c r="L13" s="42"/>
    </row>
    <row r="14" s="1" customFormat="1" ht="12" customHeight="1">
      <c r="B14" s="42"/>
      <c r="D14" s="128" t="s">
        <v>24</v>
      </c>
      <c r="I14" s="132" t="s">
        <v>25</v>
      </c>
      <c r="J14" s="16" t="s">
        <v>1</v>
      </c>
      <c r="L14" s="42"/>
    </row>
    <row r="15" s="1" customFormat="1" ht="18" customHeight="1">
      <c r="B15" s="42"/>
      <c r="E15" s="16" t="s">
        <v>97</v>
      </c>
      <c r="I15" s="132" t="s">
        <v>27</v>
      </c>
      <c r="J15" s="16" t="s">
        <v>1</v>
      </c>
      <c r="L15" s="42"/>
    </row>
    <row r="16" s="1" customFormat="1" ht="6.96" customHeight="1">
      <c r="B16" s="42"/>
      <c r="I16" s="130"/>
      <c r="L16" s="42"/>
    </row>
    <row r="17" s="1" customFormat="1" ht="12" customHeight="1">
      <c r="B17" s="42"/>
      <c r="D17" s="128" t="s">
        <v>28</v>
      </c>
      <c r="I17" s="132" t="s">
        <v>25</v>
      </c>
      <c r="J17" s="32" t="str">
        <f>'Rekapitulace stavby'!AN13</f>
        <v>Vyplň údaj</v>
      </c>
      <c r="L17" s="42"/>
    </row>
    <row r="18" s="1" customFormat="1" ht="18" customHeight="1">
      <c r="B18" s="42"/>
      <c r="E18" s="32" t="str">
        <f>'Rekapitulace stavby'!E14</f>
        <v>Vyplň údaj</v>
      </c>
      <c r="F18" s="16"/>
      <c r="G18" s="16"/>
      <c r="H18" s="16"/>
      <c r="I18" s="132" t="s">
        <v>27</v>
      </c>
      <c r="J18" s="32" t="str">
        <f>'Rekapitulace stavby'!AN14</f>
        <v>Vyplň údaj</v>
      </c>
      <c r="L18" s="42"/>
    </row>
    <row r="19" s="1" customFormat="1" ht="6.96" customHeight="1">
      <c r="B19" s="42"/>
      <c r="I19" s="130"/>
      <c r="L19" s="42"/>
    </row>
    <row r="20" s="1" customFormat="1" ht="12" customHeight="1">
      <c r="B20" s="42"/>
      <c r="D20" s="128" t="s">
        <v>30</v>
      </c>
      <c r="I20" s="132" t="s">
        <v>25</v>
      </c>
      <c r="J20" s="16" t="s">
        <v>1</v>
      </c>
      <c r="L20" s="42"/>
    </row>
    <row r="21" s="1" customFormat="1" ht="18" customHeight="1">
      <c r="B21" s="42"/>
      <c r="E21" s="16" t="s">
        <v>1023</v>
      </c>
      <c r="I21" s="132" t="s">
        <v>27</v>
      </c>
      <c r="J21" s="16" t="s">
        <v>1</v>
      </c>
      <c r="L21" s="42"/>
    </row>
    <row r="22" s="1" customFormat="1" ht="6.96" customHeight="1">
      <c r="B22" s="42"/>
      <c r="I22" s="130"/>
      <c r="L22" s="42"/>
    </row>
    <row r="23" s="1" customFormat="1" ht="12" customHeight="1">
      <c r="B23" s="42"/>
      <c r="D23" s="128" t="s">
        <v>32</v>
      </c>
      <c r="I23" s="132" t="s">
        <v>25</v>
      </c>
      <c r="J23" s="16" t="s">
        <v>1</v>
      </c>
      <c r="L23" s="42"/>
    </row>
    <row r="24" s="1" customFormat="1" ht="18" customHeight="1">
      <c r="B24" s="42"/>
      <c r="E24" s="16" t="s">
        <v>1023</v>
      </c>
      <c r="I24" s="132" t="s">
        <v>27</v>
      </c>
      <c r="J24" s="16" t="s">
        <v>1</v>
      </c>
      <c r="L24" s="42"/>
    </row>
    <row r="25" s="1" customFormat="1" ht="6.96" customHeight="1">
      <c r="B25" s="42"/>
      <c r="I25" s="130"/>
      <c r="L25" s="42"/>
    </row>
    <row r="26" s="1" customFormat="1" ht="12" customHeight="1">
      <c r="B26" s="42"/>
      <c r="D26" s="128" t="s">
        <v>34</v>
      </c>
      <c r="I26" s="130"/>
      <c r="L26" s="42"/>
    </row>
    <row r="27" s="6" customFormat="1" ht="16.5" customHeight="1">
      <c r="B27" s="134"/>
      <c r="E27" s="135" t="s">
        <v>1</v>
      </c>
      <c r="F27" s="135"/>
      <c r="G27" s="135"/>
      <c r="H27" s="135"/>
      <c r="I27" s="136"/>
      <c r="L27" s="134"/>
    </row>
    <row r="28" s="1" customFormat="1" ht="6.96" customHeight="1">
      <c r="B28" s="42"/>
      <c r="I28" s="130"/>
      <c r="L28" s="42"/>
    </row>
    <row r="29" s="1" customFormat="1" ht="6.96" customHeight="1">
      <c r="B29" s="42"/>
      <c r="D29" s="70"/>
      <c r="E29" s="70"/>
      <c r="F29" s="70"/>
      <c r="G29" s="70"/>
      <c r="H29" s="70"/>
      <c r="I29" s="137"/>
      <c r="J29" s="70"/>
      <c r="K29" s="70"/>
      <c r="L29" s="42"/>
    </row>
    <row r="30" s="1" customFormat="1" ht="25.44" customHeight="1">
      <c r="B30" s="42"/>
      <c r="D30" s="138" t="s">
        <v>35</v>
      </c>
      <c r="I30" s="130"/>
      <c r="J30" s="139">
        <f>ROUND(J83, 2)</f>
        <v>0</v>
      </c>
      <c r="L30" s="42"/>
    </row>
    <row r="31" s="1" customFormat="1" ht="6.96" customHeight="1">
      <c r="B31" s="42"/>
      <c r="D31" s="70"/>
      <c r="E31" s="70"/>
      <c r="F31" s="70"/>
      <c r="G31" s="70"/>
      <c r="H31" s="70"/>
      <c r="I31" s="137"/>
      <c r="J31" s="70"/>
      <c r="K31" s="70"/>
      <c r="L31" s="42"/>
    </row>
    <row r="32" s="1" customFormat="1" ht="14.4" customHeight="1">
      <c r="B32" s="42"/>
      <c r="F32" s="140" t="s">
        <v>37</v>
      </c>
      <c r="I32" s="141" t="s">
        <v>36</v>
      </c>
      <c r="J32" s="140" t="s">
        <v>38</v>
      </c>
      <c r="L32" s="42"/>
    </row>
    <row r="33" s="1" customFormat="1" ht="14.4" customHeight="1">
      <c r="B33" s="42"/>
      <c r="D33" s="128" t="s">
        <v>39</v>
      </c>
      <c r="E33" s="128" t="s">
        <v>40</v>
      </c>
      <c r="F33" s="142">
        <f>ROUND((SUM(BE83:BE263)),  2)</f>
        <v>0</v>
      </c>
      <c r="I33" s="143">
        <v>0.20999999999999999</v>
      </c>
      <c r="J33" s="142">
        <f>ROUND(((SUM(BE83:BE263))*I33),  2)</f>
        <v>0</v>
      </c>
      <c r="L33" s="42"/>
    </row>
    <row r="34" s="1" customFormat="1" ht="14.4" customHeight="1">
      <c r="B34" s="42"/>
      <c r="E34" s="128" t="s">
        <v>41</v>
      </c>
      <c r="F34" s="142">
        <f>ROUND((SUM(BF83:BF263)),  2)</f>
        <v>0</v>
      </c>
      <c r="I34" s="143">
        <v>0.14999999999999999</v>
      </c>
      <c r="J34" s="142">
        <f>ROUND(((SUM(BF83:BF263))*I34),  2)</f>
        <v>0</v>
      </c>
      <c r="L34" s="42"/>
    </row>
    <row r="35" hidden="1" s="1" customFormat="1" ht="14.4" customHeight="1">
      <c r="B35" s="42"/>
      <c r="E35" s="128" t="s">
        <v>42</v>
      </c>
      <c r="F35" s="142">
        <f>ROUND((SUM(BG83:BG263)),  2)</f>
        <v>0</v>
      </c>
      <c r="I35" s="143">
        <v>0.20999999999999999</v>
      </c>
      <c r="J35" s="142">
        <f>0</f>
        <v>0</v>
      </c>
      <c r="L35" s="42"/>
    </row>
    <row r="36" hidden="1" s="1" customFormat="1" ht="14.4" customHeight="1">
      <c r="B36" s="42"/>
      <c r="E36" s="128" t="s">
        <v>43</v>
      </c>
      <c r="F36" s="142">
        <f>ROUND((SUM(BH83:BH263)),  2)</f>
        <v>0</v>
      </c>
      <c r="I36" s="143">
        <v>0.14999999999999999</v>
      </c>
      <c r="J36" s="142">
        <f>0</f>
        <v>0</v>
      </c>
      <c r="L36" s="42"/>
    </row>
    <row r="37" hidden="1" s="1" customFormat="1" ht="14.4" customHeight="1">
      <c r="B37" s="42"/>
      <c r="E37" s="128" t="s">
        <v>44</v>
      </c>
      <c r="F37" s="142">
        <f>ROUND((SUM(BI83:BI263)),  2)</f>
        <v>0</v>
      </c>
      <c r="I37" s="143">
        <v>0</v>
      </c>
      <c r="J37" s="142">
        <f>0</f>
        <v>0</v>
      </c>
      <c r="L37" s="42"/>
    </row>
    <row r="38" s="1" customFormat="1" ht="6.96" customHeight="1">
      <c r="B38" s="42"/>
      <c r="I38" s="130"/>
      <c r="L38" s="42"/>
    </row>
    <row r="39" s="1" customFormat="1" ht="25.44" customHeight="1">
      <c r="B39" s="42"/>
      <c r="C39" s="144"/>
      <c r="D39" s="145" t="s">
        <v>45</v>
      </c>
      <c r="E39" s="146"/>
      <c r="F39" s="146"/>
      <c r="G39" s="147" t="s">
        <v>46</v>
      </c>
      <c r="H39" s="148" t="s">
        <v>47</v>
      </c>
      <c r="I39" s="149"/>
      <c r="J39" s="150">
        <f>SUM(J30:J37)</f>
        <v>0</v>
      </c>
      <c r="K39" s="151"/>
      <c r="L39" s="42"/>
    </row>
    <row r="40" s="1" customFormat="1" ht="14.4" customHeight="1">
      <c r="B40" s="152"/>
      <c r="C40" s="153"/>
      <c r="D40" s="153"/>
      <c r="E40" s="153"/>
      <c r="F40" s="153"/>
      <c r="G40" s="153"/>
      <c r="H40" s="153"/>
      <c r="I40" s="154"/>
      <c r="J40" s="153"/>
      <c r="K40" s="153"/>
      <c r="L40" s="42"/>
    </row>
    <row r="44" s="1" customFormat="1" ht="6.96" customHeight="1">
      <c r="B44" s="155"/>
      <c r="C44" s="156"/>
      <c r="D44" s="156"/>
      <c r="E44" s="156"/>
      <c r="F44" s="156"/>
      <c r="G44" s="156"/>
      <c r="H44" s="156"/>
      <c r="I44" s="157"/>
      <c r="J44" s="156"/>
      <c r="K44" s="156"/>
      <c r="L44" s="42"/>
    </row>
    <row r="45" s="1" customFormat="1" ht="24.96" customHeight="1">
      <c r="B45" s="37"/>
      <c r="C45" s="22" t="s">
        <v>99</v>
      </c>
      <c r="D45" s="38"/>
      <c r="E45" s="38"/>
      <c r="F45" s="38"/>
      <c r="G45" s="38"/>
      <c r="H45" s="38"/>
      <c r="I45" s="130"/>
      <c r="J45" s="38"/>
      <c r="K45" s="38"/>
      <c r="L45" s="42"/>
    </row>
    <row r="46" s="1" customFormat="1" ht="6.96" customHeight="1">
      <c r="B46" s="37"/>
      <c r="C46" s="38"/>
      <c r="D46" s="38"/>
      <c r="E46" s="38"/>
      <c r="F46" s="38"/>
      <c r="G46" s="38"/>
      <c r="H46" s="38"/>
      <c r="I46" s="130"/>
      <c r="J46" s="38"/>
      <c r="K46" s="38"/>
      <c r="L46" s="42"/>
    </row>
    <row r="47" s="1" customFormat="1" ht="12" customHeight="1">
      <c r="B47" s="37"/>
      <c r="C47" s="31" t="s">
        <v>16</v>
      </c>
      <c r="D47" s="38"/>
      <c r="E47" s="38"/>
      <c r="F47" s="38"/>
      <c r="G47" s="38"/>
      <c r="H47" s="38"/>
      <c r="I47" s="130"/>
      <c r="J47" s="38"/>
      <c r="K47" s="38"/>
      <c r="L47" s="42"/>
    </row>
    <row r="48" s="1" customFormat="1" ht="16.5" customHeight="1">
      <c r="B48" s="37"/>
      <c r="C48" s="38"/>
      <c r="D48" s="38"/>
      <c r="E48" s="158" t="str">
        <f>E7</f>
        <v>CHODNÍK A VEŘEJNÉ OSVĚTLENÍ ULICE KLADENSKÁ, PŘELOUČ_IROP</v>
      </c>
      <c r="F48" s="31"/>
      <c r="G48" s="31"/>
      <c r="H48" s="31"/>
      <c r="I48" s="130"/>
      <c r="J48" s="38"/>
      <c r="K48" s="38"/>
      <c r="L48" s="42"/>
    </row>
    <row r="49" s="1" customFormat="1" ht="12" customHeight="1">
      <c r="B49" s="37"/>
      <c r="C49" s="31" t="s">
        <v>95</v>
      </c>
      <c r="D49" s="38"/>
      <c r="E49" s="38"/>
      <c r="F49" s="38"/>
      <c r="G49" s="38"/>
      <c r="H49" s="38"/>
      <c r="I49" s="130"/>
      <c r="J49" s="38"/>
      <c r="K49" s="38"/>
      <c r="L49" s="42"/>
    </row>
    <row r="50" s="1" customFormat="1" ht="16.5" customHeight="1">
      <c r="B50" s="37"/>
      <c r="C50" s="38"/>
      <c r="D50" s="38"/>
      <c r="E50" s="63" t="str">
        <f>E9</f>
        <v>SO 401 - VEŘEJNÉ OSVĚTLENÍ - ZPŮSOBILÉ VÝDAJE</v>
      </c>
      <c r="F50" s="38"/>
      <c r="G50" s="38"/>
      <c r="H50" s="38"/>
      <c r="I50" s="130"/>
      <c r="J50" s="38"/>
      <c r="K50" s="38"/>
      <c r="L50" s="42"/>
    </row>
    <row r="51" s="1" customFormat="1" ht="6.96" customHeight="1">
      <c r="B51" s="37"/>
      <c r="C51" s="38"/>
      <c r="D51" s="38"/>
      <c r="E51" s="38"/>
      <c r="F51" s="38"/>
      <c r="G51" s="38"/>
      <c r="H51" s="38"/>
      <c r="I51" s="130"/>
      <c r="J51" s="38"/>
      <c r="K51" s="38"/>
      <c r="L51" s="42"/>
    </row>
    <row r="52" s="1" customFormat="1" ht="12" customHeight="1">
      <c r="B52" s="37"/>
      <c r="C52" s="31" t="s">
        <v>20</v>
      </c>
      <c r="D52" s="38"/>
      <c r="E52" s="38"/>
      <c r="F52" s="26" t="str">
        <f>F12</f>
        <v>Přelouč</v>
      </c>
      <c r="G52" s="38"/>
      <c r="H52" s="38"/>
      <c r="I52" s="132" t="s">
        <v>22</v>
      </c>
      <c r="J52" s="66" t="str">
        <f>IF(J12="","",J12)</f>
        <v>16. 10. 2019</v>
      </c>
      <c r="K52" s="38"/>
      <c r="L52" s="42"/>
    </row>
    <row r="53" s="1" customFormat="1" ht="6.96" customHeight="1">
      <c r="B53" s="37"/>
      <c r="C53" s="38"/>
      <c r="D53" s="38"/>
      <c r="E53" s="38"/>
      <c r="F53" s="38"/>
      <c r="G53" s="38"/>
      <c r="H53" s="38"/>
      <c r="I53" s="130"/>
      <c r="J53" s="38"/>
      <c r="K53" s="38"/>
      <c r="L53" s="42"/>
    </row>
    <row r="54" s="1" customFormat="1" ht="13.65" customHeight="1">
      <c r="B54" s="37"/>
      <c r="C54" s="31" t="s">
        <v>24</v>
      </c>
      <c r="D54" s="38"/>
      <c r="E54" s="38"/>
      <c r="F54" s="26" t="str">
        <f>E15</f>
        <v>Město Přelouč</v>
      </c>
      <c r="G54" s="38"/>
      <c r="H54" s="38"/>
      <c r="I54" s="132" t="s">
        <v>30</v>
      </c>
      <c r="J54" s="35" t="str">
        <f>E21</f>
        <v>Ing.Srba T.</v>
      </c>
      <c r="K54" s="38"/>
      <c r="L54" s="42"/>
    </row>
    <row r="55" s="1" customFormat="1" ht="13.65" customHeight="1">
      <c r="B55" s="37"/>
      <c r="C55" s="31" t="s">
        <v>28</v>
      </c>
      <c r="D55" s="38"/>
      <c r="E55" s="38"/>
      <c r="F55" s="26" t="str">
        <f>IF(E18="","",E18)</f>
        <v>Vyplň údaj</v>
      </c>
      <c r="G55" s="38"/>
      <c r="H55" s="38"/>
      <c r="I55" s="132" t="s">
        <v>32</v>
      </c>
      <c r="J55" s="35" t="str">
        <f>E24</f>
        <v>Ing.Srba T.</v>
      </c>
      <c r="K55" s="38"/>
      <c r="L55" s="42"/>
    </row>
    <row r="56" s="1" customFormat="1" ht="10.32" customHeight="1">
      <c r="B56" s="37"/>
      <c r="C56" s="38"/>
      <c r="D56" s="38"/>
      <c r="E56" s="38"/>
      <c r="F56" s="38"/>
      <c r="G56" s="38"/>
      <c r="H56" s="38"/>
      <c r="I56" s="130"/>
      <c r="J56" s="38"/>
      <c r="K56" s="38"/>
      <c r="L56" s="42"/>
    </row>
    <row r="57" s="1" customFormat="1" ht="29.28" customHeight="1">
      <c r="B57" s="37"/>
      <c r="C57" s="159" t="s">
        <v>100</v>
      </c>
      <c r="D57" s="160"/>
      <c r="E57" s="160"/>
      <c r="F57" s="160"/>
      <c r="G57" s="160"/>
      <c r="H57" s="160"/>
      <c r="I57" s="161"/>
      <c r="J57" s="162" t="s">
        <v>101</v>
      </c>
      <c r="K57" s="160"/>
      <c r="L57" s="42"/>
    </row>
    <row r="58" s="1" customFormat="1" ht="10.32" customHeight="1">
      <c r="B58" s="37"/>
      <c r="C58" s="38"/>
      <c r="D58" s="38"/>
      <c r="E58" s="38"/>
      <c r="F58" s="38"/>
      <c r="G58" s="38"/>
      <c r="H58" s="38"/>
      <c r="I58" s="130"/>
      <c r="J58" s="38"/>
      <c r="K58" s="38"/>
      <c r="L58" s="42"/>
    </row>
    <row r="59" s="1" customFormat="1" ht="22.8" customHeight="1">
      <c r="B59" s="37"/>
      <c r="C59" s="163" t="s">
        <v>102</v>
      </c>
      <c r="D59" s="38"/>
      <c r="E59" s="38"/>
      <c r="F59" s="38"/>
      <c r="G59" s="38"/>
      <c r="H59" s="38"/>
      <c r="I59" s="130"/>
      <c r="J59" s="97">
        <f>J83</f>
        <v>0</v>
      </c>
      <c r="K59" s="38"/>
      <c r="L59" s="42"/>
      <c r="AU59" s="16" t="s">
        <v>103</v>
      </c>
    </row>
    <row r="60" s="7" customFormat="1" ht="24.96" customHeight="1">
      <c r="B60" s="164"/>
      <c r="C60" s="165"/>
      <c r="D60" s="166" t="s">
        <v>1024</v>
      </c>
      <c r="E60" s="167"/>
      <c r="F60" s="167"/>
      <c r="G60" s="167"/>
      <c r="H60" s="167"/>
      <c r="I60" s="168"/>
      <c r="J60" s="169">
        <f>J84</f>
        <v>0</v>
      </c>
      <c r="K60" s="165"/>
      <c r="L60" s="170"/>
    </row>
    <row r="61" s="7" customFormat="1" ht="24.96" customHeight="1">
      <c r="B61" s="164"/>
      <c r="C61" s="165"/>
      <c r="D61" s="166" t="s">
        <v>1025</v>
      </c>
      <c r="E61" s="167"/>
      <c r="F61" s="167"/>
      <c r="G61" s="167"/>
      <c r="H61" s="167"/>
      <c r="I61" s="168"/>
      <c r="J61" s="169">
        <f>J171</f>
        <v>0</v>
      </c>
      <c r="K61" s="165"/>
      <c r="L61" s="170"/>
    </row>
    <row r="62" s="7" customFormat="1" ht="24.96" customHeight="1">
      <c r="B62" s="164"/>
      <c r="C62" s="165"/>
      <c r="D62" s="166" t="s">
        <v>1026</v>
      </c>
      <c r="E62" s="167"/>
      <c r="F62" s="167"/>
      <c r="G62" s="167"/>
      <c r="H62" s="167"/>
      <c r="I62" s="168"/>
      <c r="J62" s="169">
        <f>J218</f>
        <v>0</v>
      </c>
      <c r="K62" s="165"/>
      <c r="L62" s="170"/>
    </row>
    <row r="63" s="7" customFormat="1" ht="24.96" customHeight="1">
      <c r="B63" s="164"/>
      <c r="C63" s="165"/>
      <c r="D63" s="166" t="s">
        <v>1027</v>
      </c>
      <c r="E63" s="167"/>
      <c r="F63" s="167"/>
      <c r="G63" s="167"/>
      <c r="H63" s="167"/>
      <c r="I63" s="168"/>
      <c r="J63" s="169">
        <f>J249</f>
        <v>0</v>
      </c>
      <c r="K63" s="165"/>
      <c r="L63" s="170"/>
    </row>
    <row r="64" s="1" customFormat="1" ht="21.84" customHeight="1">
      <c r="B64" s="37"/>
      <c r="C64" s="38"/>
      <c r="D64" s="38"/>
      <c r="E64" s="38"/>
      <c r="F64" s="38"/>
      <c r="G64" s="38"/>
      <c r="H64" s="38"/>
      <c r="I64" s="130"/>
      <c r="J64" s="38"/>
      <c r="K64" s="38"/>
      <c r="L64" s="42"/>
    </row>
    <row r="65" s="1" customFormat="1" ht="6.96" customHeight="1">
      <c r="B65" s="56"/>
      <c r="C65" s="57"/>
      <c r="D65" s="57"/>
      <c r="E65" s="57"/>
      <c r="F65" s="57"/>
      <c r="G65" s="57"/>
      <c r="H65" s="57"/>
      <c r="I65" s="154"/>
      <c r="J65" s="57"/>
      <c r="K65" s="57"/>
      <c r="L65" s="42"/>
    </row>
    <row r="69" s="1" customFormat="1" ht="6.96" customHeight="1">
      <c r="B69" s="58"/>
      <c r="C69" s="59"/>
      <c r="D69" s="59"/>
      <c r="E69" s="59"/>
      <c r="F69" s="59"/>
      <c r="G69" s="59"/>
      <c r="H69" s="59"/>
      <c r="I69" s="157"/>
      <c r="J69" s="59"/>
      <c r="K69" s="59"/>
      <c r="L69" s="42"/>
    </row>
    <row r="70" s="1" customFormat="1" ht="24.96" customHeight="1">
      <c r="B70" s="37"/>
      <c r="C70" s="22" t="s">
        <v>106</v>
      </c>
      <c r="D70" s="38"/>
      <c r="E70" s="38"/>
      <c r="F70" s="38"/>
      <c r="G70" s="38"/>
      <c r="H70" s="38"/>
      <c r="I70" s="130"/>
      <c r="J70" s="38"/>
      <c r="K70" s="38"/>
      <c r="L70" s="42"/>
    </row>
    <row r="71" s="1" customFormat="1" ht="6.96" customHeight="1">
      <c r="B71" s="37"/>
      <c r="C71" s="38"/>
      <c r="D71" s="38"/>
      <c r="E71" s="38"/>
      <c r="F71" s="38"/>
      <c r="G71" s="38"/>
      <c r="H71" s="38"/>
      <c r="I71" s="130"/>
      <c r="J71" s="38"/>
      <c r="K71" s="38"/>
      <c r="L71" s="42"/>
    </row>
    <row r="72" s="1" customFormat="1" ht="12" customHeight="1">
      <c r="B72" s="37"/>
      <c r="C72" s="31" t="s">
        <v>16</v>
      </c>
      <c r="D72" s="38"/>
      <c r="E72" s="38"/>
      <c r="F72" s="38"/>
      <c r="G72" s="38"/>
      <c r="H72" s="38"/>
      <c r="I72" s="130"/>
      <c r="J72" s="38"/>
      <c r="K72" s="38"/>
      <c r="L72" s="42"/>
    </row>
    <row r="73" s="1" customFormat="1" ht="16.5" customHeight="1">
      <c r="B73" s="37"/>
      <c r="C73" s="38"/>
      <c r="D73" s="38"/>
      <c r="E73" s="158" t="str">
        <f>E7</f>
        <v>CHODNÍK A VEŘEJNÉ OSVĚTLENÍ ULICE KLADENSKÁ, PŘELOUČ_IROP</v>
      </c>
      <c r="F73" s="31"/>
      <c r="G73" s="31"/>
      <c r="H73" s="31"/>
      <c r="I73" s="130"/>
      <c r="J73" s="38"/>
      <c r="K73" s="38"/>
      <c r="L73" s="42"/>
    </row>
    <row r="74" s="1" customFormat="1" ht="12" customHeight="1">
      <c r="B74" s="37"/>
      <c r="C74" s="31" t="s">
        <v>95</v>
      </c>
      <c r="D74" s="38"/>
      <c r="E74" s="38"/>
      <c r="F74" s="38"/>
      <c r="G74" s="38"/>
      <c r="H74" s="38"/>
      <c r="I74" s="130"/>
      <c r="J74" s="38"/>
      <c r="K74" s="38"/>
      <c r="L74" s="42"/>
    </row>
    <row r="75" s="1" customFormat="1" ht="16.5" customHeight="1">
      <c r="B75" s="37"/>
      <c r="C75" s="38"/>
      <c r="D75" s="38"/>
      <c r="E75" s="63" t="str">
        <f>E9</f>
        <v>SO 401 - VEŘEJNÉ OSVĚTLENÍ - ZPŮSOBILÉ VÝDAJE</v>
      </c>
      <c r="F75" s="38"/>
      <c r="G75" s="38"/>
      <c r="H75" s="38"/>
      <c r="I75" s="130"/>
      <c r="J75" s="38"/>
      <c r="K75" s="38"/>
      <c r="L75" s="42"/>
    </row>
    <row r="76" s="1" customFormat="1" ht="6.96" customHeight="1">
      <c r="B76" s="37"/>
      <c r="C76" s="38"/>
      <c r="D76" s="38"/>
      <c r="E76" s="38"/>
      <c r="F76" s="38"/>
      <c r="G76" s="38"/>
      <c r="H76" s="38"/>
      <c r="I76" s="130"/>
      <c r="J76" s="38"/>
      <c r="K76" s="38"/>
      <c r="L76" s="42"/>
    </row>
    <row r="77" s="1" customFormat="1" ht="12" customHeight="1">
      <c r="B77" s="37"/>
      <c r="C77" s="31" t="s">
        <v>20</v>
      </c>
      <c r="D77" s="38"/>
      <c r="E77" s="38"/>
      <c r="F77" s="26" t="str">
        <f>F12</f>
        <v>Přelouč</v>
      </c>
      <c r="G77" s="38"/>
      <c r="H77" s="38"/>
      <c r="I77" s="132" t="s">
        <v>22</v>
      </c>
      <c r="J77" s="66" t="str">
        <f>IF(J12="","",J12)</f>
        <v>16. 10. 2019</v>
      </c>
      <c r="K77" s="38"/>
      <c r="L77" s="42"/>
    </row>
    <row r="78" s="1" customFormat="1" ht="6.96" customHeight="1">
      <c r="B78" s="37"/>
      <c r="C78" s="38"/>
      <c r="D78" s="38"/>
      <c r="E78" s="38"/>
      <c r="F78" s="38"/>
      <c r="G78" s="38"/>
      <c r="H78" s="38"/>
      <c r="I78" s="130"/>
      <c r="J78" s="38"/>
      <c r="K78" s="38"/>
      <c r="L78" s="42"/>
    </row>
    <row r="79" s="1" customFormat="1" ht="13.65" customHeight="1">
      <c r="B79" s="37"/>
      <c r="C79" s="31" t="s">
        <v>24</v>
      </c>
      <c r="D79" s="38"/>
      <c r="E79" s="38"/>
      <c r="F79" s="26" t="str">
        <f>E15</f>
        <v>Město Přelouč</v>
      </c>
      <c r="G79" s="38"/>
      <c r="H79" s="38"/>
      <c r="I79" s="132" t="s">
        <v>30</v>
      </c>
      <c r="J79" s="35" t="str">
        <f>E21</f>
        <v>Ing.Srba T.</v>
      </c>
      <c r="K79" s="38"/>
      <c r="L79" s="42"/>
    </row>
    <row r="80" s="1" customFormat="1" ht="13.65" customHeight="1">
      <c r="B80" s="37"/>
      <c r="C80" s="31" t="s">
        <v>28</v>
      </c>
      <c r="D80" s="38"/>
      <c r="E80" s="38"/>
      <c r="F80" s="26" t="str">
        <f>IF(E18="","",E18)</f>
        <v>Vyplň údaj</v>
      </c>
      <c r="G80" s="38"/>
      <c r="H80" s="38"/>
      <c r="I80" s="132" t="s">
        <v>32</v>
      </c>
      <c r="J80" s="35" t="str">
        <f>E24</f>
        <v>Ing.Srba T.</v>
      </c>
      <c r="K80" s="38"/>
      <c r="L80" s="42"/>
    </row>
    <row r="81" s="1" customFormat="1" ht="10.32" customHeight="1">
      <c r="B81" s="37"/>
      <c r="C81" s="38"/>
      <c r="D81" s="38"/>
      <c r="E81" s="38"/>
      <c r="F81" s="38"/>
      <c r="G81" s="38"/>
      <c r="H81" s="38"/>
      <c r="I81" s="130"/>
      <c r="J81" s="38"/>
      <c r="K81" s="38"/>
      <c r="L81" s="42"/>
    </row>
    <row r="82" s="9" customFormat="1" ht="29.28" customHeight="1">
      <c r="B82" s="178"/>
      <c r="C82" s="179" t="s">
        <v>107</v>
      </c>
      <c r="D82" s="180" t="s">
        <v>54</v>
      </c>
      <c r="E82" s="180" t="s">
        <v>50</v>
      </c>
      <c r="F82" s="180" t="s">
        <v>51</v>
      </c>
      <c r="G82" s="180" t="s">
        <v>108</v>
      </c>
      <c r="H82" s="180" t="s">
        <v>109</v>
      </c>
      <c r="I82" s="181" t="s">
        <v>110</v>
      </c>
      <c r="J82" s="180" t="s">
        <v>101</v>
      </c>
      <c r="K82" s="182" t="s">
        <v>111</v>
      </c>
      <c r="L82" s="183"/>
      <c r="M82" s="87" t="s">
        <v>1</v>
      </c>
      <c r="N82" s="88" t="s">
        <v>39</v>
      </c>
      <c r="O82" s="88" t="s">
        <v>112</v>
      </c>
      <c r="P82" s="88" t="s">
        <v>113</v>
      </c>
      <c r="Q82" s="88" t="s">
        <v>114</v>
      </c>
      <c r="R82" s="88" t="s">
        <v>115</v>
      </c>
      <c r="S82" s="88" t="s">
        <v>116</v>
      </c>
      <c r="T82" s="89" t="s">
        <v>117</v>
      </c>
    </row>
    <row r="83" s="1" customFormat="1" ht="22.8" customHeight="1">
      <c r="B83" s="37"/>
      <c r="C83" s="94" t="s">
        <v>118</v>
      </c>
      <c r="D83" s="38"/>
      <c r="E83" s="38"/>
      <c r="F83" s="38"/>
      <c r="G83" s="38"/>
      <c r="H83" s="38"/>
      <c r="I83" s="130"/>
      <c r="J83" s="184">
        <f>BK83</f>
        <v>0</v>
      </c>
      <c r="K83" s="38"/>
      <c r="L83" s="42"/>
      <c r="M83" s="90"/>
      <c r="N83" s="91"/>
      <c r="O83" s="91"/>
      <c r="P83" s="185">
        <f>P84+P171+P218+P249</f>
        <v>0</v>
      </c>
      <c r="Q83" s="91"/>
      <c r="R83" s="185">
        <f>R84+R171+R218+R249</f>
        <v>0</v>
      </c>
      <c r="S83" s="91"/>
      <c r="T83" s="186">
        <f>T84+T171+T218+T249</f>
        <v>0</v>
      </c>
      <c r="AT83" s="16" t="s">
        <v>68</v>
      </c>
      <c r="AU83" s="16" t="s">
        <v>103</v>
      </c>
      <c r="BK83" s="187">
        <f>BK84+BK171+BK218+BK249</f>
        <v>0</v>
      </c>
    </row>
    <row r="84" s="10" customFormat="1" ht="25.92" customHeight="1">
      <c r="B84" s="188"/>
      <c r="C84" s="189"/>
      <c r="D84" s="190" t="s">
        <v>68</v>
      </c>
      <c r="E84" s="191" t="s">
        <v>1028</v>
      </c>
      <c r="F84" s="191" t="s">
        <v>1029</v>
      </c>
      <c r="G84" s="189"/>
      <c r="H84" s="189"/>
      <c r="I84" s="192"/>
      <c r="J84" s="193">
        <f>BK84</f>
        <v>0</v>
      </c>
      <c r="K84" s="189"/>
      <c r="L84" s="194"/>
      <c r="M84" s="195"/>
      <c r="N84" s="196"/>
      <c r="O84" s="196"/>
      <c r="P84" s="197">
        <f>SUM(P85:P170)</f>
        <v>0</v>
      </c>
      <c r="Q84" s="196"/>
      <c r="R84" s="197">
        <f>SUM(R85:R170)</f>
        <v>0</v>
      </c>
      <c r="S84" s="196"/>
      <c r="T84" s="198">
        <f>SUM(T85:T170)</f>
        <v>0</v>
      </c>
      <c r="AR84" s="199" t="s">
        <v>77</v>
      </c>
      <c r="AT84" s="200" t="s">
        <v>68</v>
      </c>
      <c r="AU84" s="200" t="s">
        <v>69</v>
      </c>
      <c r="AY84" s="199" t="s">
        <v>122</v>
      </c>
      <c r="BK84" s="201">
        <f>SUM(BK85:BK170)</f>
        <v>0</v>
      </c>
    </row>
    <row r="85" s="1" customFormat="1" ht="16.5" customHeight="1">
      <c r="B85" s="37"/>
      <c r="C85" s="204" t="s">
        <v>77</v>
      </c>
      <c r="D85" s="204" t="s">
        <v>125</v>
      </c>
      <c r="E85" s="205" t="s">
        <v>1030</v>
      </c>
      <c r="F85" s="206" t="s">
        <v>1031</v>
      </c>
      <c r="G85" s="207" t="s">
        <v>169</v>
      </c>
      <c r="H85" s="208">
        <v>13</v>
      </c>
      <c r="I85" s="209"/>
      <c r="J85" s="210">
        <f>ROUND(I85*H85,2)</f>
        <v>0</v>
      </c>
      <c r="K85" s="206" t="s">
        <v>1</v>
      </c>
      <c r="L85" s="42"/>
      <c r="M85" s="211" t="s">
        <v>1</v>
      </c>
      <c r="N85" s="212" t="s">
        <v>40</v>
      </c>
      <c r="O85" s="78"/>
      <c r="P85" s="213">
        <f>O85*H85</f>
        <v>0</v>
      </c>
      <c r="Q85" s="213">
        <v>0</v>
      </c>
      <c r="R85" s="213">
        <f>Q85*H85</f>
        <v>0</v>
      </c>
      <c r="S85" s="213">
        <v>0</v>
      </c>
      <c r="T85" s="214">
        <f>S85*H85</f>
        <v>0</v>
      </c>
      <c r="AR85" s="16" t="s">
        <v>142</v>
      </c>
      <c r="AT85" s="16" t="s">
        <v>125</v>
      </c>
      <c r="AU85" s="16" t="s">
        <v>77</v>
      </c>
      <c r="AY85" s="16" t="s">
        <v>122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77</v>
      </c>
      <c r="BK85" s="215">
        <f>ROUND(I85*H85,2)</f>
        <v>0</v>
      </c>
      <c r="BL85" s="16" t="s">
        <v>142</v>
      </c>
      <c r="BM85" s="16" t="s">
        <v>79</v>
      </c>
    </row>
    <row r="86" s="1" customFormat="1">
      <c r="B86" s="37"/>
      <c r="C86" s="38"/>
      <c r="D86" s="216" t="s">
        <v>132</v>
      </c>
      <c r="E86" s="38"/>
      <c r="F86" s="217" t="s">
        <v>1031</v>
      </c>
      <c r="G86" s="38"/>
      <c r="H86" s="38"/>
      <c r="I86" s="130"/>
      <c r="J86" s="38"/>
      <c r="K86" s="38"/>
      <c r="L86" s="42"/>
      <c r="M86" s="218"/>
      <c r="N86" s="78"/>
      <c r="O86" s="78"/>
      <c r="P86" s="78"/>
      <c r="Q86" s="78"/>
      <c r="R86" s="78"/>
      <c r="S86" s="78"/>
      <c r="T86" s="79"/>
      <c r="AT86" s="16" t="s">
        <v>132</v>
      </c>
      <c r="AU86" s="16" t="s">
        <v>77</v>
      </c>
    </row>
    <row r="87" s="12" customFormat="1">
      <c r="B87" s="232"/>
      <c r="C87" s="233"/>
      <c r="D87" s="216" t="s">
        <v>192</v>
      </c>
      <c r="E87" s="234" t="s">
        <v>1</v>
      </c>
      <c r="F87" s="235" t="s">
        <v>1032</v>
      </c>
      <c r="G87" s="233"/>
      <c r="H87" s="236">
        <v>13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192</v>
      </c>
      <c r="AU87" s="242" t="s">
        <v>77</v>
      </c>
      <c r="AV87" s="12" t="s">
        <v>79</v>
      </c>
      <c r="AW87" s="12" t="s">
        <v>31</v>
      </c>
      <c r="AX87" s="12" t="s">
        <v>69</v>
      </c>
      <c r="AY87" s="242" t="s">
        <v>122</v>
      </c>
    </row>
    <row r="88" s="13" customFormat="1">
      <c r="B88" s="243"/>
      <c r="C88" s="244"/>
      <c r="D88" s="216" t="s">
        <v>192</v>
      </c>
      <c r="E88" s="245" t="s">
        <v>1</v>
      </c>
      <c r="F88" s="246" t="s">
        <v>202</v>
      </c>
      <c r="G88" s="244"/>
      <c r="H88" s="247">
        <v>13</v>
      </c>
      <c r="I88" s="248"/>
      <c r="J88" s="244"/>
      <c r="K88" s="244"/>
      <c r="L88" s="249"/>
      <c r="M88" s="250"/>
      <c r="N88" s="251"/>
      <c r="O88" s="251"/>
      <c r="P88" s="251"/>
      <c r="Q88" s="251"/>
      <c r="R88" s="251"/>
      <c r="S88" s="251"/>
      <c r="T88" s="252"/>
      <c r="AT88" s="253" t="s">
        <v>192</v>
      </c>
      <c r="AU88" s="253" t="s">
        <v>77</v>
      </c>
      <c r="AV88" s="13" t="s">
        <v>142</v>
      </c>
      <c r="AW88" s="13" t="s">
        <v>31</v>
      </c>
      <c r="AX88" s="13" t="s">
        <v>77</v>
      </c>
      <c r="AY88" s="253" t="s">
        <v>122</v>
      </c>
    </row>
    <row r="89" s="1" customFormat="1" ht="16.5" customHeight="1">
      <c r="B89" s="37"/>
      <c r="C89" s="204" t="s">
        <v>79</v>
      </c>
      <c r="D89" s="204" t="s">
        <v>125</v>
      </c>
      <c r="E89" s="205" t="s">
        <v>1033</v>
      </c>
      <c r="F89" s="206" t="s">
        <v>1034</v>
      </c>
      <c r="G89" s="207" t="s">
        <v>1035</v>
      </c>
      <c r="H89" s="208">
        <v>8</v>
      </c>
      <c r="I89" s="209"/>
      <c r="J89" s="210">
        <f>ROUND(I89*H89,2)</f>
        <v>0</v>
      </c>
      <c r="K89" s="206" t="s">
        <v>1</v>
      </c>
      <c r="L89" s="42"/>
      <c r="M89" s="211" t="s">
        <v>1</v>
      </c>
      <c r="N89" s="212" t="s">
        <v>40</v>
      </c>
      <c r="O89" s="78"/>
      <c r="P89" s="213">
        <f>O89*H89</f>
        <v>0</v>
      </c>
      <c r="Q89" s="213">
        <v>0</v>
      </c>
      <c r="R89" s="213">
        <f>Q89*H89</f>
        <v>0</v>
      </c>
      <c r="S89" s="213">
        <v>0</v>
      </c>
      <c r="T89" s="214">
        <f>S89*H89</f>
        <v>0</v>
      </c>
      <c r="AR89" s="16" t="s">
        <v>142</v>
      </c>
      <c r="AT89" s="16" t="s">
        <v>125</v>
      </c>
      <c r="AU89" s="16" t="s">
        <v>77</v>
      </c>
      <c r="AY89" s="16" t="s">
        <v>122</v>
      </c>
      <c r="BE89" s="215">
        <f>IF(N89="základní",J89,0)</f>
        <v>0</v>
      </c>
      <c r="BF89" s="215">
        <f>IF(N89="snížená",J89,0)</f>
        <v>0</v>
      </c>
      <c r="BG89" s="215">
        <f>IF(N89="zákl. přenesená",J89,0)</f>
        <v>0</v>
      </c>
      <c r="BH89" s="215">
        <f>IF(N89="sníž. přenesená",J89,0)</f>
        <v>0</v>
      </c>
      <c r="BI89" s="215">
        <f>IF(N89="nulová",J89,0)</f>
        <v>0</v>
      </c>
      <c r="BJ89" s="16" t="s">
        <v>77</v>
      </c>
      <c r="BK89" s="215">
        <f>ROUND(I89*H89,2)</f>
        <v>0</v>
      </c>
      <c r="BL89" s="16" t="s">
        <v>142</v>
      </c>
      <c r="BM89" s="16" t="s">
        <v>142</v>
      </c>
    </row>
    <row r="90" s="1" customFormat="1">
      <c r="B90" s="37"/>
      <c r="C90" s="38"/>
      <c r="D90" s="216" t="s">
        <v>132</v>
      </c>
      <c r="E90" s="38"/>
      <c r="F90" s="217" t="s">
        <v>1034</v>
      </c>
      <c r="G90" s="38"/>
      <c r="H90" s="38"/>
      <c r="I90" s="130"/>
      <c r="J90" s="38"/>
      <c r="K90" s="38"/>
      <c r="L90" s="42"/>
      <c r="M90" s="218"/>
      <c r="N90" s="78"/>
      <c r="O90" s="78"/>
      <c r="P90" s="78"/>
      <c r="Q90" s="78"/>
      <c r="R90" s="78"/>
      <c r="S90" s="78"/>
      <c r="T90" s="79"/>
      <c r="AT90" s="16" t="s">
        <v>132</v>
      </c>
      <c r="AU90" s="16" t="s">
        <v>77</v>
      </c>
    </row>
    <row r="91" s="12" customFormat="1">
      <c r="B91" s="232"/>
      <c r="C91" s="233"/>
      <c r="D91" s="216" t="s">
        <v>192</v>
      </c>
      <c r="E91" s="234" t="s">
        <v>1</v>
      </c>
      <c r="F91" s="235" t="s">
        <v>1036</v>
      </c>
      <c r="G91" s="233"/>
      <c r="H91" s="236">
        <v>8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192</v>
      </c>
      <c r="AU91" s="242" t="s">
        <v>77</v>
      </c>
      <c r="AV91" s="12" t="s">
        <v>79</v>
      </c>
      <c r="AW91" s="12" t="s">
        <v>31</v>
      </c>
      <c r="AX91" s="12" t="s">
        <v>69</v>
      </c>
      <c r="AY91" s="242" t="s">
        <v>122</v>
      </c>
    </row>
    <row r="92" s="13" customFormat="1">
      <c r="B92" s="243"/>
      <c r="C92" s="244"/>
      <c r="D92" s="216" t="s">
        <v>192</v>
      </c>
      <c r="E92" s="245" t="s">
        <v>1</v>
      </c>
      <c r="F92" s="246" t="s">
        <v>202</v>
      </c>
      <c r="G92" s="244"/>
      <c r="H92" s="247">
        <v>8</v>
      </c>
      <c r="I92" s="248"/>
      <c r="J92" s="244"/>
      <c r="K92" s="244"/>
      <c r="L92" s="249"/>
      <c r="M92" s="250"/>
      <c r="N92" s="251"/>
      <c r="O92" s="251"/>
      <c r="P92" s="251"/>
      <c r="Q92" s="251"/>
      <c r="R92" s="251"/>
      <c r="S92" s="251"/>
      <c r="T92" s="252"/>
      <c r="AT92" s="253" t="s">
        <v>192</v>
      </c>
      <c r="AU92" s="253" t="s">
        <v>77</v>
      </c>
      <c r="AV92" s="13" t="s">
        <v>142</v>
      </c>
      <c r="AW92" s="13" t="s">
        <v>31</v>
      </c>
      <c r="AX92" s="13" t="s">
        <v>77</v>
      </c>
      <c r="AY92" s="253" t="s">
        <v>122</v>
      </c>
    </row>
    <row r="93" s="1" customFormat="1" ht="16.5" customHeight="1">
      <c r="B93" s="37"/>
      <c r="C93" s="204" t="s">
        <v>137</v>
      </c>
      <c r="D93" s="204" t="s">
        <v>125</v>
      </c>
      <c r="E93" s="205" t="s">
        <v>1037</v>
      </c>
      <c r="F93" s="206" t="s">
        <v>1038</v>
      </c>
      <c r="G93" s="207" t="s">
        <v>1035</v>
      </c>
      <c r="H93" s="208">
        <v>8</v>
      </c>
      <c r="I93" s="209"/>
      <c r="J93" s="210">
        <f>ROUND(I93*H93,2)</f>
        <v>0</v>
      </c>
      <c r="K93" s="206" t="s">
        <v>1</v>
      </c>
      <c r="L93" s="42"/>
      <c r="M93" s="211" t="s">
        <v>1</v>
      </c>
      <c r="N93" s="212" t="s">
        <v>40</v>
      </c>
      <c r="O93" s="78"/>
      <c r="P93" s="213">
        <f>O93*H93</f>
        <v>0</v>
      </c>
      <c r="Q93" s="213">
        <v>0</v>
      </c>
      <c r="R93" s="213">
        <f>Q93*H93</f>
        <v>0</v>
      </c>
      <c r="S93" s="213">
        <v>0</v>
      </c>
      <c r="T93" s="214">
        <f>S93*H93</f>
        <v>0</v>
      </c>
      <c r="AR93" s="16" t="s">
        <v>142</v>
      </c>
      <c r="AT93" s="16" t="s">
        <v>125</v>
      </c>
      <c r="AU93" s="16" t="s">
        <v>77</v>
      </c>
      <c r="AY93" s="16" t="s">
        <v>122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6" t="s">
        <v>77</v>
      </c>
      <c r="BK93" s="215">
        <f>ROUND(I93*H93,2)</f>
        <v>0</v>
      </c>
      <c r="BL93" s="16" t="s">
        <v>142</v>
      </c>
      <c r="BM93" s="16" t="s">
        <v>219</v>
      </c>
    </row>
    <row r="94" s="1" customFormat="1">
      <c r="B94" s="37"/>
      <c r="C94" s="38"/>
      <c r="D94" s="216" t="s">
        <v>132</v>
      </c>
      <c r="E94" s="38"/>
      <c r="F94" s="217" t="s">
        <v>1038</v>
      </c>
      <c r="G94" s="38"/>
      <c r="H94" s="38"/>
      <c r="I94" s="130"/>
      <c r="J94" s="38"/>
      <c r="K94" s="38"/>
      <c r="L94" s="42"/>
      <c r="M94" s="218"/>
      <c r="N94" s="78"/>
      <c r="O94" s="78"/>
      <c r="P94" s="78"/>
      <c r="Q94" s="78"/>
      <c r="R94" s="78"/>
      <c r="S94" s="78"/>
      <c r="T94" s="79"/>
      <c r="AT94" s="16" t="s">
        <v>132</v>
      </c>
      <c r="AU94" s="16" t="s">
        <v>77</v>
      </c>
    </row>
    <row r="95" s="12" customFormat="1">
      <c r="B95" s="232"/>
      <c r="C95" s="233"/>
      <c r="D95" s="216" t="s">
        <v>192</v>
      </c>
      <c r="E95" s="234" t="s">
        <v>1</v>
      </c>
      <c r="F95" s="235" t="s">
        <v>1036</v>
      </c>
      <c r="G95" s="233"/>
      <c r="H95" s="236">
        <v>8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192</v>
      </c>
      <c r="AU95" s="242" t="s">
        <v>77</v>
      </c>
      <c r="AV95" s="12" t="s">
        <v>79</v>
      </c>
      <c r="AW95" s="12" t="s">
        <v>31</v>
      </c>
      <c r="AX95" s="12" t="s">
        <v>69</v>
      </c>
      <c r="AY95" s="242" t="s">
        <v>122</v>
      </c>
    </row>
    <row r="96" s="13" customFormat="1">
      <c r="B96" s="243"/>
      <c r="C96" s="244"/>
      <c r="D96" s="216" t="s">
        <v>192</v>
      </c>
      <c r="E96" s="245" t="s">
        <v>1</v>
      </c>
      <c r="F96" s="246" t="s">
        <v>202</v>
      </c>
      <c r="G96" s="244"/>
      <c r="H96" s="247">
        <v>8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AT96" s="253" t="s">
        <v>192</v>
      </c>
      <c r="AU96" s="253" t="s">
        <v>77</v>
      </c>
      <c r="AV96" s="13" t="s">
        <v>142</v>
      </c>
      <c r="AW96" s="13" t="s">
        <v>31</v>
      </c>
      <c r="AX96" s="13" t="s">
        <v>77</v>
      </c>
      <c r="AY96" s="253" t="s">
        <v>122</v>
      </c>
    </row>
    <row r="97" s="1" customFormat="1" ht="16.5" customHeight="1">
      <c r="B97" s="37"/>
      <c r="C97" s="204" t="s">
        <v>142</v>
      </c>
      <c r="D97" s="204" t="s">
        <v>125</v>
      </c>
      <c r="E97" s="205" t="s">
        <v>1039</v>
      </c>
      <c r="F97" s="206" t="s">
        <v>1040</v>
      </c>
      <c r="G97" s="207" t="s">
        <v>169</v>
      </c>
      <c r="H97" s="208">
        <v>10</v>
      </c>
      <c r="I97" s="209"/>
      <c r="J97" s="210">
        <f>ROUND(I97*H97,2)</f>
        <v>0</v>
      </c>
      <c r="K97" s="206" t="s">
        <v>1</v>
      </c>
      <c r="L97" s="42"/>
      <c r="M97" s="211" t="s">
        <v>1</v>
      </c>
      <c r="N97" s="212" t="s">
        <v>40</v>
      </c>
      <c r="O97" s="78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AR97" s="16" t="s">
        <v>142</v>
      </c>
      <c r="AT97" s="16" t="s">
        <v>125</v>
      </c>
      <c r="AU97" s="16" t="s">
        <v>77</v>
      </c>
      <c r="AY97" s="16" t="s">
        <v>122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6" t="s">
        <v>77</v>
      </c>
      <c r="BK97" s="215">
        <f>ROUND(I97*H97,2)</f>
        <v>0</v>
      </c>
      <c r="BL97" s="16" t="s">
        <v>142</v>
      </c>
      <c r="BM97" s="16" t="s">
        <v>237</v>
      </c>
    </row>
    <row r="98" s="1" customFormat="1">
      <c r="B98" s="37"/>
      <c r="C98" s="38"/>
      <c r="D98" s="216" t="s">
        <v>132</v>
      </c>
      <c r="E98" s="38"/>
      <c r="F98" s="217" t="s">
        <v>1040</v>
      </c>
      <c r="G98" s="38"/>
      <c r="H98" s="38"/>
      <c r="I98" s="130"/>
      <c r="J98" s="38"/>
      <c r="K98" s="38"/>
      <c r="L98" s="42"/>
      <c r="M98" s="218"/>
      <c r="N98" s="78"/>
      <c r="O98" s="78"/>
      <c r="P98" s="78"/>
      <c r="Q98" s="78"/>
      <c r="R98" s="78"/>
      <c r="S98" s="78"/>
      <c r="T98" s="79"/>
      <c r="AT98" s="16" t="s">
        <v>132</v>
      </c>
      <c r="AU98" s="16" t="s">
        <v>77</v>
      </c>
    </row>
    <row r="99" s="12" customFormat="1">
      <c r="B99" s="232"/>
      <c r="C99" s="233"/>
      <c r="D99" s="216" t="s">
        <v>192</v>
      </c>
      <c r="E99" s="234" t="s">
        <v>1</v>
      </c>
      <c r="F99" s="235" t="s">
        <v>1041</v>
      </c>
      <c r="G99" s="233"/>
      <c r="H99" s="236">
        <v>10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192</v>
      </c>
      <c r="AU99" s="242" t="s">
        <v>77</v>
      </c>
      <c r="AV99" s="12" t="s">
        <v>79</v>
      </c>
      <c r="AW99" s="12" t="s">
        <v>31</v>
      </c>
      <c r="AX99" s="12" t="s">
        <v>69</v>
      </c>
      <c r="AY99" s="242" t="s">
        <v>122</v>
      </c>
    </row>
    <row r="100" s="13" customFormat="1">
      <c r="B100" s="243"/>
      <c r="C100" s="244"/>
      <c r="D100" s="216" t="s">
        <v>192</v>
      </c>
      <c r="E100" s="245" t="s">
        <v>1</v>
      </c>
      <c r="F100" s="246" t="s">
        <v>202</v>
      </c>
      <c r="G100" s="244"/>
      <c r="H100" s="247">
        <v>10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AT100" s="253" t="s">
        <v>192</v>
      </c>
      <c r="AU100" s="253" t="s">
        <v>77</v>
      </c>
      <c r="AV100" s="13" t="s">
        <v>142</v>
      </c>
      <c r="AW100" s="13" t="s">
        <v>31</v>
      </c>
      <c r="AX100" s="13" t="s">
        <v>77</v>
      </c>
      <c r="AY100" s="253" t="s">
        <v>122</v>
      </c>
    </row>
    <row r="101" s="1" customFormat="1" ht="16.5" customHeight="1">
      <c r="B101" s="37"/>
      <c r="C101" s="204" t="s">
        <v>121</v>
      </c>
      <c r="D101" s="204" t="s">
        <v>125</v>
      </c>
      <c r="E101" s="205" t="s">
        <v>1042</v>
      </c>
      <c r="F101" s="206" t="s">
        <v>1043</v>
      </c>
      <c r="G101" s="207" t="s">
        <v>1035</v>
      </c>
      <c r="H101" s="208">
        <v>6</v>
      </c>
      <c r="I101" s="209"/>
      <c r="J101" s="210">
        <f>ROUND(I101*H101,2)</f>
        <v>0</v>
      </c>
      <c r="K101" s="206" t="s">
        <v>1</v>
      </c>
      <c r="L101" s="42"/>
      <c r="M101" s="211" t="s">
        <v>1</v>
      </c>
      <c r="N101" s="212" t="s">
        <v>40</v>
      </c>
      <c r="O101" s="78"/>
      <c r="P101" s="213">
        <f>O101*H101</f>
        <v>0</v>
      </c>
      <c r="Q101" s="213">
        <v>0</v>
      </c>
      <c r="R101" s="213">
        <f>Q101*H101</f>
        <v>0</v>
      </c>
      <c r="S101" s="213">
        <v>0</v>
      </c>
      <c r="T101" s="214">
        <f>S101*H101</f>
        <v>0</v>
      </c>
      <c r="AR101" s="16" t="s">
        <v>142</v>
      </c>
      <c r="AT101" s="16" t="s">
        <v>125</v>
      </c>
      <c r="AU101" s="16" t="s">
        <v>77</v>
      </c>
      <c r="AY101" s="16" t="s">
        <v>122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6" t="s">
        <v>77</v>
      </c>
      <c r="BK101" s="215">
        <f>ROUND(I101*H101,2)</f>
        <v>0</v>
      </c>
      <c r="BL101" s="16" t="s">
        <v>142</v>
      </c>
      <c r="BM101" s="16" t="s">
        <v>249</v>
      </c>
    </row>
    <row r="102" s="1" customFormat="1">
      <c r="B102" s="37"/>
      <c r="C102" s="38"/>
      <c r="D102" s="216" t="s">
        <v>132</v>
      </c>
      <c r="E102" s="38"/>
      <c r="F102" s="217" t="s">
        <v>1043</v>
      </c>
      <c r="G102" s="38"/>
      <c r="H102" s="38"/>
      <c r="I102" s="130"/>
      <c r="J102" s="38"/>
      <c r="K102" s="38"/>
      <c r="L102" s="42"/>
      <c r="M102" s="218"/>
      <c r="N102" s="78"/>
      <c r="O102" s="78"/>
      <c r="P102" s="78"/>
      <c r="Q102" s="78"/>
      <c r="R102" s="78"/>
      <c r="S102" s="78"/>
      <c r="T102" s="79"/>
      <c r="AT102" s="16" t="s">
        <v>132</v>
      </c>
      <c r="AU102" s="16" t="s">
        <v>77</v>
      </c>
    </row>
    <row r="103" s="1" customFormat="1" ht="16.5" customHeight="1">
      <c r="B103" s="37"/>
      <c r="C103" s="204" t="s">
        <v>219</v>
      </c>
      <c r="D103" s="204" t="s">
        <v>125</v>
      </c>
      <c r="E103" s="205" t="s">
        <v>1044</v>
      </c>
      <c r="F103" s="206" t="s">
        <v>1045</v>
      </c>
      <c r="G103" s="207" t="s">
        <v>1035</v>
      </c>
      <c r="H103" s="208">
        <v>2</v>
      </c>
      <c r="I103" s="209"/>
      <c r="J103" s="210">
        <f>ROUND(I103*H103,2)</f>
        <v>0</v>
      </c>
      <c r="K103" s="206" t="s">
        <v>1</v>
      </c>
      <c r="L103" s="42"/>
      <c r="M103" s="211" t="s">
        <v>1</v>
      </c>
      <c r="N103" s="212" t="s">
        <v>40</v>
      </c>
      <c r="O103" s="78"/>
      <c r="P103" s="213">
        <f>O103*H103</f>
        <v>0</v>
      </c>
      <c r="Q103" s="213">
        <v>0</v>
      </c>
      <c r="R103" s="213">
        <f>Q103*H103</f>
        <v>0</v>
      </c>
      <c r="S103" s="213">
        <v>0</v>
      </c>
      <c r="T103" s="214">
        <f>S103*H103</f>
        <v>0</v>
      </c>
      <c r="AR103" s="16" t="s">
        <v>142</v>
      </c>
      <c r="AT103" s="16" t="s">
        <v>125</v>
      </c>
      <c r="AU103" s="16" t="s">
        <v>77</v>
      </c>
      <c r="AY103" s="16" t="s">
        <v>122</v>
      </c>
      <c r="BE103" s="215">
        <f>IF(N103="základní",J103,0)</f>
        <v>0</v>
      </c>
      <c r="BF103" s="215">
        <f>IF(N103="snížená",J103,0)</f>
        <v>0</v>
      </c>
      <c r="BG103" s="215">
        <f>IF(N103="zákl. přenesená",J103,0)</f>
        <v>0</v>
      </c>
      <c r="BH103" s="215">
        <f>IF(N103="sníž. přenesená",J103,0)</f>
        <v>0</v>
      </c>
      <c r="BI103" s="215">
        <f>IF(N103="nulová",J103,0)</f>
        <v>0</v>
      </c>
      <c r="BJ103" s="16" t="s">
        <v>77</v>
      </c>
      <c r="BK103" s="215">
        <f>ROUND(I103*H103,2)</f>
        <v>0</v>
      </c>
      <c r="BL103" s="16" t="s">
        <v>142</v>
      </c>
      <c r="BM103" s="16" t="s">
        <v>263</v>
      </c>
    </row>
    <row r="104" s="1" customFormat="1">
      <c r="B104" s="37"/>
      <c r="C104" s="38"/>
      <c r="D104" s="216" t="s">
        <v>132</v>
      </c>
      <c r="E104" s="38"/>
      <c r="F104" s="217" t="s">
        <v>1045</v>
      </c>
      <c r="G104" s="38"/>
      <c r="H104" s="38"/>
      <c r="I104" s="130"/>
      <c r="J104" s="38"/>
      <c r="K104" s="38"/>
      <c r="L104" s="42"/>
      <c r="M104" s="218"/>
      <c r="N104" s="78"/>
      <c r="O104" s="78"/>
      <c r="P104" s="78"/>
      <c r="Q104" s="78"/>
      <c r="R104" s="78"/>
      <c r="S104" s="78"/>
      <c r="T104" s="79"/>
      <c r="AT104" s="16" t="s">
        <v>132</v>
      </c>
      <c r="AU104" s="16" t="s">
        <v>77</v>
      </c>
    </row>
    <row r="105" s="1" customFormat="1" ht="16.5" customHeight="1">
      <c r="B105" s="37"/>
      <c r="C105" s="204" t="s">
        <v>230</v>
      </c>
      <c r="D105" s="204" t="s">
        <v>125</v>
      </c>
      <c r="E105" s="205" t="s">
        <v>1046</v>
      </c>
      <c r="F105" s="206" t="s">
        <v>1047</v>
      </c>
      <c r="G105" s="207" t="s">
        <v>1035</v>
      </c>
      <c r="H105" s="208">
        <v>1</v>
      </c>
      <c r="I105" s="209"/>
      <c r="J105" s="210">
        <f>ROUND(I105*H105,2)</f>
        <v>0</v>
      </c>
      <c r="K105" s="206" t="s">
        <v>1</v>
      </c>
      <c r="L105" s="42"/>
      <c r="M105" s="211" t="s">
        <v>1</v>
      </c>
      <c r="N105" s="212" t="s">
        <v>40</v>
      </c>
      <c r="O105" s="78"/>
      <c r="P105" s="213">
        <f>O105*H105</f>
        <v>0</v>
      </c>
      <c r="Q105" s="213">
        <v>0</v>
      </c>
      <c r="R105" s="213">
        <f>Q105*H105</f>
        <v>0</v>
      </c>
      <c r="S105" s="213">
        <v>0</v>
      </c>
      <c r="T105" s="214">
        <f>S105*H105</f>
        <v>0</v>
      </c>
      <c r="AR105" s="16" t="s">
        <v>142</v>
      </c>
      <c r="AT105" s="16" t="s">
        <v>125</v>
      </c>
      <c r="AU105" s="16" t="s">
        <v>77</v>
      </c>
      <c r="AY105" s="16" t="s">
        <v>122</v>
      </c>
      <c r="BE105" s="215">
        <f>IF(N105="základní",J105,0)</f>
        <v>0</v>
      </c>
      <c r="BF105" s="215">
        <f>IF(N105="snížená",J105,0)</f>
        <v>0</v>
      </c>
      <c r="BG105" s="215">
        <f>IF(N105="zákl. přenesená",J105,0)</f>
        <v>0</v>
      </c>
      <c r="BH105" s="215">
        <f>IF(N105="sníž. přenesená",J105,0)</f>
        <v>0</v>
      </c>
      <c r="BI105" s="215">
        <f>IF(N105="nulová",J105,0)</f>
        <v>0</v>
      </c>
      <c r="BJ105" s="16" t="s">
        <v>77</v>
      </c>
      <c r="BK105" s="215">
        <f>ROUND(I105*H105,2)</f>
        <v>0</v>
      </c>
      <c r="BL105" s="16" t="s">
        <v>142</v>
      </c>
      <c r="BM105" s="16" t="s">
        <v>280</v>
      </c>
    </row>
    <row r="106" s="1" customFormat="1">
      <c r="B106" s="37"/>
      <c r="C106" s="38"/>
      <c r="D106" s="216" t="s">
        <v>132</v>
      </c>
      <c r="E106" s="38"/>
      <c r="F106" s="217" t="s">
        <v>1047</v>
      </c>
      <c r="G106" s="38"/>
      <c r="H106" s="38"/>
      <c r="I106" s="130"/>
      <c r="J106" s="38"/>
      <c r="K106" s="38"/>
      <c r="L106" s="42"/>
      <c r="M106" s="218"/>
      <c r="N106" s="78"/>
      <c r="O106" s="78"/>
      <c r="P106" s="78"/>
      <c r="Q106" s="78"/>
      <c r="R106" s="78"/>
      <c r="S106" s="78"/>
      <c r="T106" s="79"/>
      <c r="AT106" s="16" t="s">
        <v>132</v>
      </c>
      <c r="AU106" s="16" t="s">
        <v>77</v>
      </c>
    </row>
    <row r="107" s="1" customFormat="1" ht="16.5" customHeight="1">
      <c r="B107" s="37"/>
      <c r="C107" s="204" t="s">
        <v>237</v>
      </c>
      <c r="D107" s="204" t="s">
        <v>125</v>
      </c>
      <c r="E107" s="205" t="s">
        <v>1048</v>
      </c>
      <c r="F107" s="206" t="s">
        <v>1049</v>
      </c>
      <c r="G107" s="207" t="s">
        <v>1035</v>
      </c>
      <c r="H107" s="208">
        <v>1</v>
      </c>
      <c r="I107" s="209"/>
      <c r="J107" s="210">
        <f>ROUND(I107*H107,2)</f>
        <v>0</v>
      </c>
      <c r="K107" s="206" t="s">
        <v>1</v>
      </c>
      <c r="L107" s="42"/>
      <c r="M107" s="211" t="s">
        <v>1</v>
      </c>
      <c r="N107" s="212" t="s">
        <v>40</v>
      </c>
      <c r="O107" s="78"/>
      <c r="P107" s="213">
        <f>O107*H107</f>
        <v>0</v>
      </c>
      <c r="Q107" s="213">
        <v>0</v>
      </c>
      <c r="R107" s="213">
        <f>Q107*H107</f>
        <v>0</v>
      </c>
      <c r="S107" s="213">
        <v>0</v>
      </c>
      <c r="T107" s="214">
        <f>S107*H107</f>
        <v>0</v>
      </c>
      <c r="AR107" s="16" t="s">
        <v>142</v>
      </c>
      <c r="AT107" s="16" t="s">
        <v>125</v>
      </c>
      <c r="AU107" s="16" t="s">
        <v>77</v>
      </c>
      <c r="AY107" s="16" t="s">
        <v>122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6" t="s">
        <v>77</v>
      </c>
      <c r="BK107" s="215">
        <f>ROUND(I107*H107,2)</f>
        <v>0</v>
      </c>
      <c r="BL107" s="16" t="s">
        <v>142</v>
      </c>
      <c r="BM107" s="16" t="s">
        <v>296</v>
      </c>
    </row>
    <row r="108" s="1" customFormat="1">
      <c r="B108" s="37"/>
      <c r="C108" s="38"/>
      <c r="D108" s="216" t="s">
        <v>132</v>
      </c>
      <c r="E108" s="38"/>
      <c r="F108" s="217" t="s">
        <v>1049</v>
      </c>
      <c r="G108" s="38"/>
      <c r="H108" s="38"/>
      <c r="I108" s="130"/>
      <c r="J108" s="38"/>
      <c r="K108" s="38"/>
      <c r="L108" s="42"/>
      <c r="M108" s="218"/>
      <c r="N108" s="78"/>
      <c r="O108" s="78"/>
      <c r="P108" s="78"/>
      <c r="Q108" s="78"/>
      <c r="R108" s="78"/>
      <c r="S108" s="78"/>
      <c r="T108" s="79"/>
      <c r="AT108" s="16" t="s">
        <v>132</v>
      </c>
      <c r="AU108" s="16" t="s">
        <v>77</v>
      </c>
    </row>
    <row r="109" s="1" customFormat="1" ht="16.5" customHeight="1">
      <c r="B109" s="37"/>
      <c r="C109" s="204" t="s">
        <v>243</v>
      </c>
      <c r="D109" s="204" t="s">
        <v>125</v>
      </c>
      <c r="E109" s="205" t="s">
        <v>1050</v>
      </c>
      <c r="F109" s="206" t="s">
        <v>1051</v>
      </c>
      <c r="G109" s="207" t="s">
        <v>169</v>
      </c>
      <c r="H109" s="208">
        <v>5</v>
      </c>
      <c r="I109" s="209"/>
      <c r="J109" s="210">
        <f>ROUND(I109*H109,2)</f>
        <v>0</v>
      </c>
      <c r="K109" s="206" t="s">
        <v>1</v>
      </c>
      <c r="L109" s="42"/>
      <c r="M109" s="211" t="s">
        <v>1</v>
      </c>
      <c r="N109" s="212" t="s">
        <v>40</v>
      </c>
      <c r="O109" s="78"/>
      <c r="P109" s="213">
        <f>O109*H109</f>
        <v>0</v>
      </c>
      <c r="Q109" s="213">
        <v>0</v>
      </c>
      <c r="R109" s="213">
        <f>Q109*H109</f>
        <v>0</v>
      </c>
      <c r="S109" s="213">
        <v>0</v>
      </c>
      <c r="T109" s="214">
        <f>S109*H109</f>
        <v>0</v>
      </c>
      <c r="AR109" s="16" t="s">
        <v>142</v>
      </c>
      <c r="AT109" s="16" t="s">
        <v>125</v>
      </c>
      <c r="AU109" s="16" t="s">
        <v>77</v>
      </c>
      <c r="AY109" s="16" t="s">
        <v>122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16" t="s">
        <v>77</v>
      </c>
      <c r="BK109" s="215">
        <f>ROUND(I109*H109,2)</f>
        <v>0</v>
      </c>
      <c r="BL109" s="16" t="s">
        <v>142</v>
      </c>
      <c r="BM109" s="16" t="s">
        <v>310</v>
      </c>
    </row>
    <row r="110" s="1" customFormat="1">
      <c r="B110" s="37"/>
      <c r="C110" s="38"/>
      <c r="D110" s="216" t="s">
        <v>132</v>
      </c>
      <c r="E110" s="38"/>
      <c r="F110" s="217" t="s">
        <v>1051</v>
      </c>
      <c r="G110" s="38"/>
      <c r="H110" s="38"/>
      <c r="I110" s="130"/>
      <c r="J110" s="38"/>
      <c r="K110" s="38"/>
      <c r="L110" s="42"/>
      <c r="M110" s="218"/>
      <c r="N110" s="78"/>
      <c r="O110" s="78"/>
      <c r="P110" s="78"/>
      <c r="Q110" s="78"/>
      <c r="R110" s="78"/>
      <c r="S110" s="78"/>
      <c r="T110" s="79"/>
      <c r="AT110" s="16" t="s">
        <v>132</v>
      </c>
      <c r="AU110" s="16" t="s">
        <v>77</v>
      </c>
    </row>
    <row r="111" s="1" customFormat="1" ht="16.5" customHeight="1">
      <c r="B111" s="37"/>
      <c r="C111" s="204" t="s">
        <v>249</v>
      </c>
      <c r="D111" s="204" t="s">
        <v>125</v>
      </c>
      <c r="E111" s="205" t="s">
        <v>1052</v>
      </c>
      <c r="F111" s="206" t="s">
        <v>1053</v>
      </c>
      <c r="G111" s="207" t="s">
        <v>1035</v>
      </c>
      <c r="H111" s="208">
        <v>1</v>
      </c>
      <c r="I111" s="209"/>
      <c r="J111" s="210">
        <f>ROUND(I111*H111,2)</f>
        <v>0</v>
      </c>
      <c r="K111" s="206" t="s">
        <v>1</v>
      </c>
      <c r="L111" s="42"/>
      <c r="M111" s="211" t="s">
        <v>1</v>
      </c>
      <c r="N111" s="212" t="s">
        <v>40</v>
      </c>
      <c r="O111" s="78"/>
      <c r="P111" s="213">
        <f>O111*H111</f>
        <v>0</v>
      </c>
      <c r="Q111" s="213">
        <v>0</v>
      </c>
      <c r="R111" s="213">
        <f>Q111*H111</f>
        <v>0</v>
      </c>
      <c r="S111" s="213">
        <v>0</v>
      </c>
      <c r="T111" s="214">
        <f>S111*H111</f>
        <v>0</v>
      </c>
      <c r="AR111" s="16" t="s">
        <v>142</v>
      </c>
      <c r="AT111" s="16" t="s">
        <v>125</v>
      </c>
      <c r="AU111" s="16" t="s">
        <v>77</v>
      </c>
      <c r="AY111" s="16" t="s">
        <v>122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6" t="s">
        <v>77</v>
      </c>
      <c r="BK111" s="215">
        <f>ROUND(I111*H111,2)</f>
        <v>0</v>
      </c>
      <c r="BL111" s="16" t="s">
        <v>142</v>
      </c>
      <c r="BM111" s="16" t="s">
        <v>321</v>
      </c>
    </row>
    <row r="112" s="1" customFormat="1">
      <c r="B112" s="37"/>
      <c r="C112" s="38"/>
      <c r="D112" s="216" t="s">
        <v>132</v>
      </c>
      <c r="E112" s="38"/>
      <c r="F112" s="217" t="s">
        <v>1053</v>
      </c>
      <c r="G112" s="38"/>
      <c r="H112" s="38"/>
      <c r="I112" s="130"/>
      <c r="J112" s="38"/>
      <c r="K112" s="38"/>
      <c r="L112" s="42"/>
      <c r="M112" s="218"/>
      <c r="N112" s="78"/>
      <c r="O112" s="78"/>
      <c r="P112" s="78"/>
      <c r="Q112" s="78"/>
      <c r="R112" s="78"/>
      <c r="S112" s="78"/>
      <c r="T112" s="79"/>
      <c r="AT112" s="16" t="s">
        <v>132</v>
      </c>
      <c r="AU112" s="16" t="s">
        <v>77</v>
      </c>
    </row>
    <row r="113" s="1" customFormat="1" ht="16.5" customHeight="1">
      <c r="B113" s="37"/>
      <c r="C113" s="204" t="s">
        <v>257</v>
      </c>
      <c r="D113" s="204" t="s">
        <v>125</v>
      </c>
      <c r="E113" s="205" t="s">
        <v>1054</v>
      </c>
      <c r="F113" s="206" t="s">
        <v>1055</v>
      </c>
      <c r="G113" s="207" t="s">
        <v>1035</v>
      </c>
      <c r="H113" s="208">
        <v>1</v>
      </c>
      <c r="I113" s="209"/>
      <c r="J113" s="210">
        <f>ROUND(I113*H113,2)</f>
        <v>0</v>
      </c>
      <c r="K113" s="206" t="s">
        <v>1</v>
      </c>
      <c r="L113" s="42"/>
      <c r="M113" s="211" t="s">
        <v>1</v>
      </c>
      <c r="N113" s="212" t="s">
        <v>40</v>
      </c>
      <c r="O113" s="78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AR113" s="16" t="s">
        <v>142</v>
      </c>
      <c r="AT113" s="16" t="s">
        <v>125</v>
      </c>
      <c r="AU113" s="16" t="s">
        <v>77</v>
      </c>
      <c r="AY113" s="16" t="s">
        <v>122</v>
      </c>
      <c r="BE113" s="215">
        <f>IF(N113="základní",J113,0)</f>
        <v>0</v>
      </c>
      <c r="BF113" s="215">
        <f>IF(N113="snížená",J113,0)</f>
        <v>0</v>
      </c>
      <c r="BG113" s="215">
        <f>IF(N113="zákl. přenesená",J113,0)</f>
        <v>0</v>
      </c>
      <c r="BH113" s="215">
        <f>IF(N113="sníž. přenesená",J113,0)</f>
        <v>0</v>
      </c>
      <c r="BI113" s="215">
        <f>IF(N113="nulová",J113,0)</f>
        <v>0</v>
      </c>
      <c r="BJ113" s="16" t="s">
        <v>77</v>
      </c>
      <c r="BK113" s="215">
        <f>ROUND(I113*H113,2)</f>
        <v>0</v>
      </c>
      <c r="BL113" s="16" t="s">
        <v>142</v>
      </c>
      <c r="BM113" s="16" t="s">
        <v>331</v>
      </c>
    </row>
    <row r="114" s="1" customFormat="1">
      <c r="B114" s="37"/>
      <c r="C114" s="38"/>
      <c r="D114" s="216" t="s">
        <v>132</v>
      </c>
      <c r="E114" s="38"/>
      <c r="F114" s="217" t="s">
        <v>1055</v>
      </c>
      <c r="G114" s="38"/>
      <c r="H114" s="38"/>
      <c r="I114" s="130"/>
      <c r="J114" s="38"/>
      <c r="K114" s="38"/>
      <c r="L114" s="42"/>
      <c r="M114" s="218"/>
      <c r="N114" s="78"/>
      <c r="O114" s="78"/>
      <c r="P114" s="78"/>
      <c r="Q114" s="78"/>
      <c r="R114" s="78"/>
      <c r="S114" s="78"/>
      <c r="T114" s="79"/>
      <c r="AT114" s="16" t="s">
        <v>132</v>
      </c>
      <c r="AU114" s="16" t="s">
        <v>77</v>
      </c>
    </row>
    <row r="115" s="1" customFormat="1" ht="16.5" customHeight="1">
      <c r="B115" s="37"/>
      <c r="C115" s="204" t="s">
        <v>263</v>
      </c>
      <c r="D115" s="204" t="s">
        <v>125</v>
      </c>
      <c r="E115" s="205" t="s">
        <v>1056</v>
      </c>
      <c r="F115" s="206" t="s">
        <v>1057</v>
      </c>
      <c r="G115" s="207" t="s">
        <v>1035</v>
      </c>
      <c r="H115" s="208">
        <v>2</v>
      </c>
      <c r="I115" s="209"/>
      <c r="J115" s="210">
        <f>ROUND(I115*H115,2)</f>
        <v>0</v>
      </c>
      <c r="K115" s="206" t="s">
        <v>1</v>
      </c>
      <c r="L115" s="42"/>
      <c r="M115" s="211" t="s">
        <v>1</v>
      </c>
      <c r="N115" s="212" t="s">
        <v>40</v>
      </c>
      <c r="O115" s="78"/>
      <c r="P115" s="213">
        <f>O115*H115</f>
        <v>0</v>
      </c>
      <c r="Q115" s="213">
        <v>0</v>
      </c>
      <c r="R115" s="213">
        <f>Q115*H115</f>
        <v>0</v>
      </c>
      <c r="S115" s="213">
        <v>0</v>
      </c>
      <c r="T115" s="214">
        <f>S115*H115</f>
        <v>0</v>
      </c>
      <c r="AR115" s="16" t="s">
        <v>142</v>
      </c>
      <c r="AT115" s="16" t="s">
        <v>125</v>
      </c>
      <c r="AU115" s="16" t="s">
        <v>77</v>
      </c>
      <c r="AY115" s="16" t="s">
        <v>122</v>
      </c>
      <c r="BE115" s="215">
        <f>IF(N115="základní",J115,0)</f>
        <v>0</v>
      </c>
      <c r="BF115" s="215">
        <f>IF(N115="snížená",J115,0)</f>
        <v>0</v>
      </c>
      <c r="BG115" s="215">
        <f>IF(N115="zákl. přenesená",J115,0)</f>
        <v>0</v>
      </c>
      <c r="BH115" s="215">
        <f>IF(N115="sníž. přenesená",J115,0)</f>
        <v>0</v>
      </c>
      <c r="BI115" s="215">
        <f>IF(N115="nulová",J115,0)</f>
        <v>0</v>
      </c>
      <c r="BJ115" s="16" t="s">
        <v>77</v>
      </c>
      <c r="BK115" s="215">
        <f>ROUND(I115*H115,2)</f>
        <v>0</v>
      </c>
      <c r="BL115" s="16" t="s">
        <v>142</v>
      </c>
      <c r="BM115" s="16" t="s">
        <v>343</v>
      </c>
    </row>
    <row r="116" s="1" customFormat="1">
      <c r="B116" s="37"/>
      <c r="C116" s="38"/>
      <c r="D116" s="216" t="s">
        <v>132</v>
      </c>
      <c r="E116" s="38"/>
      <c r="F116" s="217" t="s">
        <v>1057</v>
      </c>
      <c r="G116" s="38"/>
      <c r="H116" s="38"/>
      <c r="I116" s="130"/>
      <c r="J116" s="38"/>
      <c r="K116" s="38"/>
      <c r="L116" s="42"/>
      <c r="M116" s="218"/>
      <c r="N116" s="78"/>
      <c r="O116" s="78"/>
      <c r="P116" s="78"/>
      <c r="Q116" s="78"/>
      <c r="R116" s="78"/>
      <c r="S116" s="78"/>
      <c r="T116" s="79"/>
      <c r="AT116" s="16" t="s">
        <v>132</v>
      </c>
      <c r="AU116" s="16" t="s">
        <v>77</v>
      </c>
    </row>
    <row r="117" s="1" customFormat="1" ht="16.5" customHeight="1">
      <c r="B117" s="37"/>
      <c r="C117" s="204" t="s">
        <v>269</v>
      </c>
      <c r="D117" s="204" t="s">
        <v>125</v>
      </c>
      <c r="E117" s="205" t="s">
        <v>1058</v>
      </c>
      <c r="F117" s="206" t="s">
        <v>1059</v>
      </c>
      <c r="G117" s="207" t="s">
        <v>1035</v>
      </c>
      <c r="H117" s="208">
        <v>1</v>
      </c>
      <c r="I117" s="209"/>
      <c r="J117" s="210">
        <f>ROUND(I117*H117,2)</f>
        <v>0</v>
      </c>
      <c r="K117" s="206" t="s">
        <v>1</v>
      </c>
      <c r="L117" s="42"/>
      <c r="M117" s="211" t="s">
        <v>1</v>
      </c>
      <c r="N117" s="212" t="s">
        <v>40</v>
      </c>
      <c r="O117" s="78"/>
      <c r="P117" s="213">
        <f>O117*H117</f>
        <v>0</v>
      </c>
      <c r="Q117" s="213">
        <v>0</v>
      </c>
      <c r="R117" s="213">
        <f>Q117*H117</f>
        <v>0</v>
      </c>
      <c r="S117" s="213">
        <v>0</v>
      </c>
      <c r="T117" s="214">
        <f>S117*H117</f>
        <v>0</v>
      </c>
      <c r="AR117" s="16" t="s">
        <v>142</v>
      </c>
      <c r="AT117" s="16" t="s">
        <v>125</v>
      </c>
      <c r="AU117" s="16" t="s">
        <v>77</v>
      </c>
      <c r="AY117" s="16" t="s">
        <v>122</v>
      </c>
      <c r="BE117" s="215">
        <f>IF(N117="základní",J117,0)</f>
        <v>0</v>
      </c>
      <c r="BF117" s="215">
        <f>IF(N117="snížená",J117,0)</f>
        <v>0</v>
      </c>
      <c r="BG117" s="215">
        <f>IF(N117="zákl. přenesená",J117,0)</f>
        <v>0</v>
      </c>
      <c r="BH117" s="215">
        <f>IF(N117="sníž. přenesená",J117,0)</f>
        <v>0</v>
      </c>
      <c r="BI117" s="215">
        <f>IF(N117="nulová",J117,0)</f>
        <v>0</v>
      </c>
      <c r="BJ117" s="16" t="s">
        <v>77</v>
      </c>
      <c r="BK117" s="215">
        <f>ROUND(I117*H117,2)</f>
        <v>0</v>
      </c>
      <c r="BL117" s="16" t="s">
        <v>142</v>
      </c>
      <c r="BM117" s="16" t="s">
        <v>358</v>
      </c>
    </row>
    <row r="118" s="1" customFormat="1">
      <c r="B118" s="37"/>
      <c r="C118" s="38"/>
      <c r="D118" s="216" t="s">
        <v>132</v>
      </c>
      <c r="E118" s="38"/>
      <c r="F118" s="217" t="s">
        <v>1059</v>
      </c>
      <c r="G118" s="38"/>
      <c r="H118" s="38"/>
      <c r="I118" s="130"/>
      <c r="J118" s="38"/>
      <c r="K118" s="38"/>
      <c r="L118" s="42"/>
      <c r="M118" s="218"/>
      <c r="N118" s="78"/>
      <c r="O118" s="78"/>
      <c r="P118" s="78"/>
      <c r="Q118" s="78"/>
      <c r="R118" s="78"/>
      <c r="S118" s="78"/>
      <c r="T118" s="79"/>
      <c r="AT118" s="16" t="s">
        <v>132</v>
      </c>
      <c r="AU118" s="16" t="s">
        <v>77</v>
      </c>
    </row>
    <row r="119" s="1" customFormat="1" ht="16.5" customHeight="1">
      <c r="B119" s="37"/>
      <c r="C119" s="204" t="s">
        <v>280</v>
      </c>
      <c r="D119" s="204" t="s">
        <v>125</v>
      </c>
      <c r="E119" s="205" t="s">
        <v>1060</v>
      </c>
      <c r="F119" s="206" t="s">
        <v>1061</v>
      </c>
      <c r="G119" s="207" t="s">
        <v>169</v>
      </c>
      <c r="H119" s="208">
        <v>10</v>
      </c>
      <c r="I119" s="209"/>
      <c r="J119" s="210">
        <f>ROUND(I119*H119,2)</f>
        <v>0</v>
      </c>
      <c r="K119" s="206" t="s">
        <v>1</v>
      </c>
      <c r="L119" s="42"/>
      <c r="M119" s="211" t="s">
        <v>1</v>
      </c>
      <c r="N119" s="212" t="s">
        <v>40</v>
      </c>
      <c r="O119" s="78"/>
      <c r="P119" s="213">
        <f>O119*H119</f>
        <v>0</v>
      </c>
      <c r="Q119" s="213">
        <v>0</v>
      </c>
      <c r="R119" s="213">
        <f>Q119*H119</f>
        <v>0</v>
      </c>
      <c r="S119" s="213">
        <v>0</v>
      </c>
      <c r="T119" s="214">
        <f>S119*H119</f>
        <v>0</v>
      </c>
      <c r="AR119" s="16" t="s">
        <v>142</v>
      </c>
      <c r="AT119" s="16" t="s">
        <v>125</v>
      </c>
      <c r="AU119" s="16" t="s">
        <v>77</v>
      </c>
      <c r="AY119" s="16" t="s">
        <v>122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6" t="s">
        <v>77</v>
      </c>
      <c r="BK119" s="215">
        <f>ROUND(I119*H119,2)</f>
        <v>0</v>
      </c>
      <c r="BL119" s="16" t="s">
        <v>142</v>
      </c>
      <c r="BM119" s="16" t="s">
        <v>368</v>
      </c>
    </row>
    <row r="120" s="1" customFormat="1">
      <c r="B120" s="37"/>
      <c r="C120" s="38"/>
      <c r="D120" s="216" t="s">
        <v>132</v>
      </c>
      <c r="E120" s="38"/>
      <c r="F120" s="217" t="s">
        <v>1061</v>
      </c>
      <c r="G120" s="38"/>
      <c r="H120" s="38"/>
      <c r="I120" s="130"/>
      <c r="J120" s="38"/>
      <c r="K120" s="38"/>
      <c r="L120" s="42"/>
      <c r="M120" s="218"/>
      <c r="N120" s="78"/>
      <c r="O120" s="78"/>
      <c r="P120" s="78"/>
      <c r="Q120" s="78"/>
      <c r="R120" s="78"/>
      <c r="S120" s="78"/>
      <c r="T120" s="79"/>
      <c r="AT120" s="16" t="s">
        <v>132</v>
      </c>
      <c r="AU120" s="16" t="s">
        <v>77</v>
      </c>
    </row>
    <row r="121" s="1" customFormat="1" ht="16.5" customHeight="1">
      <c r="B121" s="37"/>
      <c r="C121" s="204" t="s">
        <v>8</v>
      </c>
      <c r="D121" s="204" t="s">
        <v>125</v>
      </c>
      <c r="E121" s="205" t="s">
        <v>1062</v>
      </c>
      <c r="F121" s="206" t="s">
        <v>1063</v>
      </c>
      <c r="G121" s="207" t="s">
        <v>169</v>
      </c>
      <c r="H121" s="208">
        <v>5</v>
      </c>
      <c r="I121" s="209"/>
      <c r="J121" s="210">
        <f>ROUND(I121*H121,2)</f>
        <v>0</v>
      </c>
      <c r="K121" s="206" t="s">
        <v>1</v>
      </c>
      <c r="L121" s="42"/>
      <c r="M121" s="211" t="s">
        <v>1</v>
      </c>
      <c r="N121" s="212" t="s">
        <v>40</v>
      </c>
      <c r="O121" s="78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AR121" s="16" t="s">
        <v>142</v>
      </c>
      <c r="AT121" s="16" t="s">
        <v>125</v>
      </c>
      <c r="AU121" s="16" t="s">
        <v>77</v>
      </c>
      <c r="AY121" s="16" t="s">
        <v>122</v>
      </c>
      <c r="BE121" s="215">
        <f>IF(N121="základní",J121,0)</f>
        <v>0</v>
      </c>
      <c r="BF121" s="215">
        <f>IF(N121="snížená",J121,0)</f>
        <v>0</v>
      </c>
      <c r="BG121" s="215">
        <f>IF(N121="zákl. přenesená",J121,0)</f>
        <v>0</v>
      </c>
      <c r="BH121" s="215">
        <f>IF(N121="sníž. přenesená",J121,0)</f>
        <v>0</v>
      </c>
      <c r="BI121" s="215">
        <f>IF(N121="nulová",J121,0)</f>
        <v>0</v>
      </c>
      <c r="BJ121" s="16" t="s">
        <v>77</v>
      </c>
      <c r="BK121" s="215">
        <f>ROUND(I121*H121,2)</f>
        <v>0</v>
      </c>
      <c r="BL121" s="16" t="s">
        <v>142</v>
      </c>
      <c r="BM121" s="16" t="s">
        <v>381</v>
      </c>
    </row>
    <row r="122" s="1" customFormat="1">
      <c r="B122" s="37"/>
      <c r="C122" s="38"/>
      <c r="D122" s="216" t="s">
        <v>132</v>
      </c>
      <c r="E122" s="38"/>
      <c r="F122" s="217" t="s">
        <v>1063</v>
      </c>
      <c r="G122" s="38"/>
      <c r="H122" s="38"/>
      <c r="I122" s="130"/>
      <c r="J122" s="38"/>
      <c r="K122" s="38"/>
      <c r="L122" s="42"/>
      <c r="M122" s="218"/>
      <c r="N122" s="78"/>
      <c r="O122" s="78"/>
      <c r="P122" s="78"/>
      <c r="Q122" s="78"/>
      <c r="R122" s="78"/>
      <c r="S122" s="78"/>
      <c r="T122" s="79"/>
      <c r="AT122" s="16" t="s">
        <v>132</v>
      </c>
      <c r="AU122" s="16" t="s">
        <v>77</v>
      </c>
    </row>
    <row r="123" s="1" customFormat="1" ht="16.5" customHeight="1">
      <c r="B123" s="37"/>
      <c r="C123" s="204" t="s">
        <v>296</v>
      </c>
      <c r="D123" s="204" t="s">
        <v>125</v>
      </c>
      <c r="E123" s="205" t="s">
        <v>1064</v>
      </c>
      <c r="F123" s="206" t="s">
        <v>1065</v>
      </c>
      <c r="G123" s="207" t="s">
        <v>169</v>
      </c>
      <c r="H123" s="208">
        <v>5</v>
      </c>
      <c r="I123" s="209"/>
      <c r="J123" s="210">
        <f>ROUND(I123*H123,2)</f>
        <v>0</v>
      </c>
      <c r="K123" s="206" t="s">
        <v>1</v>
      </c>
      <c r="L123" s="42"/>
      <c r="M123" s="211" t="s">
        <v>1</v>
      </c>
      <c r="N123" s="212" t="s">
        <v>40</v>
      </c>
      <c r="O123" s="78"/>
      <c r="P123" s="213">
        <f>O123*H123</f>
        <v>0</v>
      </c>
      <c r="Q123" s="213">
        <v>0</v>
      </c>
      <c r="R123" s="213">
        <f>Q123*H123</f>
        <v>0</v>
      </c>
      <c r="S123" s="213">
        <v>0</v>
      </c>
      <c r="T123" s="214">
        <f>S123*H123</f>
        <v>0</v>
      </c>
      <c r="AR123" s="16" t="s">
        <v>142</v>
      </c>
      <c r="AT123" s="16" t="s">
        <v>125</v>
      </c>
      <c r="AU123" s="16" t="s">
        <v>77</v>
      </c>
      <c r="AY123" s="16" t="s">
        <v>122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77</v>
      </c>
      <c r="BK123" s="215">
        <f>ROUND(I123*H123,2)</f>
        <v>0</v>
      </c>
      <c r="BL123" s="16" t="s">
        <v>142</v>
      </c>
      <c r="BM123" s="16" t="s">
        <v>393</v>
      </c>
    </row>
    <row r="124" s="1" customFormat="1">
      <c r="B124" s="37"/>
      <c r="C124" s="38"/>
      <c r="D124" s="216" t="s">
        <v>132</v>
      </c>
      <c r="E124" s="38"/>
      <c r="F124" s="217" t="s">
        <v>1065</v>
      </c>
      <c r="G124" s="38"/>
      <c r="H124" s="38"/>
      <c r="I124" s="130"/>
      <c r="J124" s="38"/>
      <c r="K124" s="38"/>
      <c r="L124" s="42"/>
      <c r="M124" s="218"/>
      <c r="N124" s="78"/>
      <c r="O124" s="78"/>
      <c r="P124" s="78"/>
      <c r="Q124" s="78"/>
      <c r="R124" s="78"/>
      <c r="S124" s="78"/>
      <c r="T124" s="79"/>
      <c r="AT124" s="16" t="s">
        <v>132</v>
      </c>
      <c r="AU124" s="16" t="s">
        <v>77</v>
      </c>
    </row>
    <row r="125" s="1" customFormat="1" ht="16.5" customHeight="1">
      <c r="B125" s="37"/>
      <c r="C125" s="204" t="s">
        <v>301</v>
      </c>
      <c r="D125" s="204" t="s">
        <v>125</v>
      </c>
      <c r="E125" s="205" t="s">
        <v>1066</v>
      </c>
      <c r="F125" s="206" t="s">
        <v>1067</v>
      </c>
      <c r="G125" s="207" t="s">
        <v>169</v>
      </c>
      <c r="H125" s="208">
        <v>10</v>
      </c>
      <c r="I125" s="209"/>
      <c r="J125" s="210">
        <f>ROUND(I125*H125,2)</f>
        <v>0</v>
      </c>
      <c r="K125" s="206" t="s">
        <v>1</v>
      </c>
      <c r="L125" s="42"/>
      <c r="M125" s="211" t="s">
        <v>1</v>
      </c>
      <c r="N125" s="212" t="s">
        <v>40</v>
      </c>
      <c r="O125" s="78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AR125" s="16" t="s">
        <v>142</v>
      </c>
      <c r="AT125" s="16" t="s">
        <v>125</v>
      </c>
      <c r="AU125" s="16" t="s">
        <v>77</v>
      </c>
      <c r="AY125" s="16" t="s">
        <v>122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77</v>
      </c>
      <c r="BK125" s="215">
        <f>ROUND(I125*H125,2)</f>
        <v>0</v>
      </c>
      <c r="BL125" s="16" t="s">
        <v>142</v>
      </c>
      <c r="BM125" s="16" t="s">
        <v>404</v>
      </c>
    </row>
    <row r="126" s="1" customFormat="1">
      <c r="B126" s="37"/>
      <c r="C126" s="38"/>
      <c r="D126" s="216" t="s">
        <v>132</v>
      </c>
      <c r="E126" s="38"/>
      <c r="F126" s="217" t="s">
        <v>1067</v>
      </c>
      <c r="G126" s="38"/>
      <c r="H126" s="38"/>
      <c r="I126" s="130"/>
      <c r="J126" s="38"/>
      <c r="K126" s="38"/>
      <c r="L126" s="42"/>
      <c r="M126" s="218"/>
      <c r="N126" s="78"/>
      <c r="O126" s="78"/>
      <c r="P126" s="78"/>
      <c r="Q126" s="78"/>
      <c r="R126" s="78"/>
      <c r="S126" s="78"/>
      <c r="T126" s="79"/>
      <c r="AT126" s="16" t="s">
        <v>132</v>
      </c>
      <c r="AU126" s="16" t="s">
        <v>77</v>
      </c>
    </row>
    <row r="127" s="1" customFormat="1" ht="16.5" customHeight="1">
      <c r="B127" s="37"/>
      <c r="C127" s="204" t="s">
        <v>310</v>
      </c>
      <c r="D127" s="204" t="s">
        <v>125</v>
      </c>
      <c r="E127" s="205" t="s">
        <v>1068</v>
      </c>
      <c r="F127" s="206" t="s">
        <v>1069</v>
      </c>
      <c r="G127" s="207" t="s">
        <v>169</v>
      </c>
      <c r="H127" s="208">
        <v>10</v>
      </c>
      <c r="I127" s="209"/>
      <c r="J127" s="210">
        <f>ROUND(I127*H127,2)</f>
        <v>0</v>
      </c>
      <c r="K127" s="206" t="s">
        <v>1</v>
      </c>
      <c r="L127" s="42"/>
      <c r="M127" s="211" t="s">
        <v>1</v>
      </c>
      <c r="N127" s="212" t="s">
        <v>40</v>
      </c>
      <c r="O127" s="78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AR127" s="16" t="s">
        <v>142</v>
      </c>
      <c r="AT127" s="16" t="s">
        <v>125</v>
      </c>
      <c r="AU127" s="16" t="s">
        <v>77</v>
      </c>
      <c r="AY127" s="16" t="s">
        <v>122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77</v>
      </c>
      <c r="BK127" s="215">
        <f>ROUND(I127*H127,2)</f>
        <v>0</v>
      </c>
      <c r="BL127" s="16" t="s">
        <v>142</v>
      </c>
      <c r="BM127" s="16" t="s">
        <v>415</v>
      </c>
    </row>
    <row r="128" s="1" customFormat="1">
      <c r="B128" s="37"/>
      <c r="C128" s="38"/>
      <c r="D128" s="216" t="s">
        <v>132</v>
      </c>
      <c r="E128" s="38"/>
      <c r="F128" s="217" t="s">
        <v>1069</v>
      </c>
      <c r="G128" s="38"/>
      <c r="H128" s="38"/>
      <c r="I128" s="130"/>
      <c r="J128" s="38"/>
      <c r="K128" s="38"/>
      <c r="L128" s="42"/>
      <c r="M128" s="218"/>
      <c r="N128" s="78"/>
      <c r="O128" s="78"/>
      <c r="P128" s="78"/>
      <c r="Q128" s="78"/>
      <c r="R128" s="78"/>
      <c r="S128" s="78"/>
      <c r="T128" s="79"/>
      <c r="AT128" s="16" t="s">
        <v>132</v>
      </c>
      <c r="AU128" s="16" t="s">
        <v>77</v>
      </c>
    </row>
    <row r="129" s="1" customFormat="1" ht="16.5" customHeight="1">
      <c r="B129" s="37"/>
      <c r="C129" s="204" t="s">
        <v>315</v>
      </c>
      <c r="D129" s="204" t="s">
        <v>125</v>
      </c>
      <c r="E129" s="205" t="s">
        <v>1070</v>
      </c>
      <c r="F129" s="206" t="s">
        <v>1071</v>
      </c>
      <c r="G129" s="207" t="s">
        <v>252</v>
      </c>
      <c r="H129" s="208">
        <v>100</v>
      </c>
      <c r="I129" s="209"/>
      <c r="J129" s="210">
        <f>ROUND(I129*H129,2)</f>
        <v>0</v>
      </c>
      <c r="K129" s="206" t="s">
        <v>1</v>
      </c>
      <c r="L129" s="42"/>
      <c r="M129" s="211" t="s">
        <v>1</v>
      </c>
      <c r="N129" s="212" t="s">
        <v>40</v>
      </c>
      <c r="O129" s="78"/>
      <c r="P129" s="213">
        <f>O129*H129</f>
        <v>0</v>
      </c>
      <c r="Q129" s="213">
        <v>0</v>
      </c>
      <c r="R129" s="213">
        <f>Q129*H129</f>
        <v>0</v>
      </c>
      <c r="S129" s="213">
        <v>0</v>
      </c>
      <c r="T129" s="214">
        <f>S129*H129</f>
        <v>0</v>
      </c>
      <c r="AR129" s="16" t="s">
        <v>142</v>
      </c>
      <c r="AT129" s="16" t="s">
        <v>125</v>
      </c>
      <c r="AU129" s="16" t="s">
        <v>77</v>
      </c>
      <c r="AY129" s="16" t="s">
        <v>122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77</v>
      </c>
      <c r="BK129" s="215">
        <f>ROUND(I129*H129,2)</f>
        <v>0</v>
      </c>
      <c r="BL129" s="16" t="s">
        <v>142</v>
      </c>
      <c r="BM129" s="16" t="s">
        <v>427</v>
      </c>
    </row>
    <row r="130" s="1" customFormat="1">
      <c r="B130" s="37"/>
      <c r="C130" s="38"/>
      <c r="D130" s="216" t="s">
        <v>132</v>
      </c>
      <c r="E130" s="38"/>
      <c r="F130" s="217" t="s">
        <v>1071</v>
      </c>
      <c r="G130" s="38"/>
      <c r="H130" s="38"/>
      <c r="I130" s="130"/>
      <c r="J130" s="38"/>
      <c r="K130" s="38"/>
      <c r="L130" s="42"/>
      <c r="M130" s="218"/>
      <c r="N130" s="78"/>
      <c r="O130" s="78"/>
      <c r="P130" s="78"/>
      <c r="Q130" s="78"/>
      <c r="R130" s="78"/>
      <c r="S130" s="78"/>
      <c r="T130" s="79"/>
      <c r="AT130" s="16" t="s">
        <v>132</v>
      </c>
      <c r="AU130" s="16" t="s">
        <v>77</v>
      </c>
    </row>
    <row r="131" s="1" customFormat="1" ht="16.5" customHeight="1">
      <c r="B131" s="37"/>
      <c r="C131" s="204" t="s">
        <v>321</v>
      </c>
      <c r="D131" s="204" t="s">
        <v>125</v>
      </c>
      <c r="E131" s="205" t="s">
        <v>1072</v>
      </c>
      <c r="F131" s="206" t="s">
        <v>1073</v>
      </c>
      <c r="G131" s="207" t="s">
        <v>252</v>
      </c>
      <c r="H131" s="208">
        <v>380</v>
      </c>
      <c r="I131" s="209"/>
      <c r="J131" s="210">
        <f>ROUND(I131*H131,2)</f>
        <v>0</v>
      </c>
      <c r="K131" s="206" t="s">
        <v>1</v>
      </c>
      <c r="L131" s="42"/>
      <c r="M131" s="211" t="s">
        <v>1</v>
      </c>
      <c r="N131" s="212" t="s">
        <v>40</v>
      </c>
      <c r="O131" s="78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AR131" s="16" t="s">
        <v>142</v>
      </c>
      <c r="AT131" s="16" t="s">
        <v>125</v>
      </c>
      <c r="AU131" s="16" t="s">
        <v>77</v>
      </c>
      <c r="AY131" s="16" t="s">
        <v>122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77</v>
      </c>
      <c r="BK131" s="215">
        <f>ROUND(I131*H131,2)</f>
        <v>0</v>
      </c>
      <c r="BL131" s="16" t="s">
        <v>142</v>
      </c>
      <c r="BM131" s="16" t="s">
        <v>441</v>
      </c>
    </row>
    <row r="132" s="1" customFormat="1">
      <c r="B132" s="37"/>
      <c r="C132" s="38"/>
      <c r="D132" s="216" t="s">
        <v>132</v>
      </c>
      <c r="E132" s="38"/>
      <c r="F132" s="217" t="s">
        <v>1073</v>
      </c>
      <c r="G132" s="38"/>
      <c r="H132" s="38"/>
      <c r="I132" s="130"/>
      <c r="J132" s="38"/>
      <c r="K132" s="38"/>
      <c r="L132" s="42"/>
      <c r="M132" s="218"/>
      <c r="N132" s="78"/>
      <c r="O132" s="78"/>
      <c r="P132" s="78"/>
      <c r="Q132" s="78"/>
      <c r="R132" s="78"/>
      <c r="S132" s="78"/>
      <c r="T132" s="79"/>
      <c r="AT132" s="16" t="s">
        <v>132</v>
      </c>
      <c r="AU132" s="16" t="s">
        <v>77</v>
      </c>
    </row>
    <row r="133" s="1" customFormat="1" ht="16.5" customHeight="1">
      <c r="B133" s="37"/>
      <c r="C133" s="204" t="s">
        <v>7</v>
      </c>
      <c r="D133" s="204" t="s">
        <v>125</v>
      </c>
      <c r="E133" s="205" t="s">
        <v>1074</v>
      </c>
      <c r="F133" s="206" t="s">
        <v>1075</v>
      </c>
      <c r="G133" s="207" t="s">
        <v>252</v>
      </c>
      <c r="H133" s="208">
        <v>380</v>
      </c>
      <c r="I133" s="209"/>
      <c r="J133" s="210">
        <f>ROUND(I133*H133,2)</f>
        <v>0</v>
      </c>
      <c r="K133" s="206" t="s">
        <v>1</v>
      </c>
      <c r="L133" s="42"/>
      <c r="M133" s="211" t="s">
        <v>1</v>
      </c>
      <c r="N133" s="212" t="s">
        <v>40</v>
      </c>
      <c r="O133" s="78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16" t="s">
        <v>142</v>
      </c>
      <c r="AT133" s="16" t="s">
        <v>125</v>
      </c>
      <c r="AU133" s="16" t="s">
        <v>77</v>
      </c>
      <c r="AY133" s="16" t="s">
        <v>122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77</v>
      </c>
      <c r="BK133" s="215">
        <f>ROUND(I133*H133,2)</f>
        <v>0</v>
      </c>
      <c r="BL133" s="16" t="s">
        <v>142</v>
      </c>
      <c r="BM133" s="16" t="s">
        <v>453</v>
      </c>
    </row>
    <row r="134" s="1" customFormat="1">
      <c r="B134" s="37"/>
      <c r="C134" s="38"/>
      <c r="D134" s="216" t="s">
        <v>132</v>
      </c>
      <c r="E134" s="38"/>
      <c r="F134" s="217" t="s">
        <v>1075</v>
      </c>
      <c r="G134" s="38"/>
      <c r="H134" s="38"/>
      <c r="I134" s="130"/>
      <c r="J134" s="38"/>
      <c r="K134" s="38"/>
      <c r="L134" s="42"/>
      <c r="M134" s="218"/>
      <c r="N134" s="78"/>
      <c r="O134" s="78"/>
      <c r="P134" s="78"/>
      <c r="Q134" s="78"/>
      <c r="R134" s="78"/>
      <c r="S134" s="78"/>
      <c r="T134" s="79"/>
      <c r="AT134" s="16" t="s">
        <v>132</v>
      </c>
      <c r="AU134" s="16" t="s">
        <v>77</v>
      </c>
    </row>
    <row r="135" s="1" customFormat="1" ht="16.5" customHeight="1">
      <c r="B135" s="37"/>
      <c r="C135" s="204" t="s">
        <v>331</v>
      </c>
      <c r="D135" s="204" t="s">
        <v>125</v>
      </c>
      <c r="E135" s="205" t="s">
        <v>1076</v>
      </c>
      <c r="F135" s="206" t="s">
        <v>1077</v>
      </c>
      <c r="G135" s="207" t="s">
        <v>169</v>
      </c>
      <c r="H135" s="208">
        <v>60</v>
      </c>
      <c r="I135" s="209"/>
      <c r="J135" s="210">
        <f>ROUND(I135*H135,2)</f>
        <v>0</v>
      </c>
      <c r="K135" s="206" t="s">
        <v>1</v>
      </c>
      <c r="L135" s="42"/>
      <c r="M135" s="211" t="s">
        <v>1</v>
      </c>
      <c r="N135" s="212" t="s">
        <v>40</v>
      </c>
      <c r="O135" s="78"/>
      <c r="P135" s="213">
        <f>O135*H135</f>
        <v>0</v>
      </c>
      <c r="Q135" s="213">
        <v>0</v>
      </c>
      <c r="R135" s="213">
        <f>Q135*H135</f>
        <v>0</v>
      </c>
      <c r="S135" s="213">
        <v>0</v>
      </c>
      <c r="T135" s="214">
        <f>S135*H135</f>
        <v>0</v>
      </c>
      <c r="AR135" s="16" t="s">
        <v>142</v>
      </c>
      <c r="AT135" s="16" t="s">
        <v>125</v>
      </c>
      <c r="AU135" s="16" t="s">
        <v>77</v>
      </c>
      <c r="AY135" s="16" t="s">
        <v>122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77</v>
      </c>
      <c r="BK135" s="215">
        <f>ROUND(I135*H135,2)</f>
        <v>0</v>
      </c>
      <c r="BL135" s="16" t="s">
        <v>142</v>
      </c>
      <c r="BM135" s="16" t="s">
        <v>480</v>
      </c>
    </row>
    <row r="136" s="1" customFormat="1">
      <c r="B136" s="37"/>
      <c r="C136" s="38"/>
      <c r="D136" s="216" t="s">
        <v>132</v>
      </c>
      <c r="E136" s="38"/>
      <c r="F136" s="217" t="s">
        <v>1077</v>
      </c>
      <c r="G136" s="38"/>
      <c r="H136" s="38"/>
      <c r="I136" s="130"/>
      <c r="J136" s="38"/>
      <c r="K136" s="38"/>
      <c r="L136" s="42"/>
      <c r="M136" s="218"/>
      <c r="N136" s="78"/>
      <c r="O136" s="78"/>
      <c r="P136" s="78"/>
      <c r="Q136" s="78"/>
      <c r="R136" s="78"/>
      <c r="S136" s="78"/>
      <c r="T136" s="79"/>
      <c r="AT136" s="16" t="s">
        <v>132</v>
      </c>
      <c r="AU136" s="16" t="s">
        <v>77</v>
      </c>
    </row>
    <row r="137" s="1" customFormat="1" ht="16.5" customHeight="1">
      <c r="B137" s="37"/>
      <c r="C137" s="204" t="s">
        <v>336</v>
      </c>
      <c r="D137" s="204" t="s">
        <v>125</v>
      </c>
      <c r="E137" s="205" t="s">
        <v>1078</v>
      </c>
      <c r="F137" s="206" t="s">
        <v>1079</v>
      </c>
      <c r="G137" s="207" t="s">
        <v>169</v>
      </c>
      <c r="H137" s="208">
        <v>11</v>
      </c>
      <c r="I137" s="209"/>
      <c r="J137" s="210">
        <f>ROUND(I137*H137,2)</f>
        <v>0</v>
      </c>
      <c r="K137" s="206" t="s">
        <v>1</v>
      </c>
      <c r="L137" s="42"/>
      <c r="M137" s="211" t="s">
        <v>1</v>
      </c>
      <c r="N137" s="212" t="s">
        <v>40</v>
      </c>
      <c r="O137" s="78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AR137" s="16" t="s">
        <v>142</v>
      </c>
      <c r="AT137" s="16" t="s">
        <v>125</v>
      </c>
      <c r="AU137" s="16" t="s">
        <v>77</v>
      </c>
      <c r="AY137" s="16" t="s">
        <v>122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77</v>
      </c>
      <c r="BK137" s="215">
        <f>ROUND(I137*H137,2)</f>
        <v>0</v>
      </c>
      <c r="BL137" s="16" t="s">
        <v>142</v>
      </c>
      <c r="BM137" s="16" t="s">
        <v>492</v>
      </c>
    </row>
    <row r="138" s="1" customFormat="1">
      <c r="B138" s="37"/>
      <c r="C138" s="38"/>
      <c r="D138" s="216" t="s">
        <v>132</v>
      </c>
      <c r="E138" s="38"/>
      <c r="F138" s="217" t="s">
        <v>1079</v>
      </c>
      <c r="G138" s="38"/>
      <c r="H138" s="38"/>
      <c r="I138" s="130"/>
      <c r="J138" s="38"/>
      <c r="K138" s="38"/>
      <c r="L138" s="42"/>
      <c r="M138" s="218"/>
      <c r="N138" s="78"/>
      <c r="O138" s="78"/>
      <c r="P138" s="78"/>
      <c r="Q138" s="78"/>
      <c r="R138" s="78"/>
      <c r="S138" s="78"/>
      <c r="T138" s="79"/>
      <c r="AT138" s="16" t="s">
        <v>132</v>
      </c>
      <c r="AU138" s="16" t="s">
        <v>77</v>
      </c>
    </row>
    <row r="139" s="1" customFormat="1" ht="16.5" customHeight="1">
      <c r="B139" s="37"/>
      <c r="C139" s="204" t="s">
        <v>343</v>
      </c>
      <c r="D139" s="204" t="s">
        <v>125</v>
      </c>
      <c r="E139" s="205" t="s">
        <v>1080</v>
      </c>
      <c r="F139" s="206" t="s">
        <v>1081</v>
      </c>
      <c r="G139" s="207" t="s">
        <v>169</v>
      </c>
      <c r="H139" s="208">
        <v>71</v>
      </c>
      <c r="I139" s="209"/>
      <c r="J139" s="210">
        <f>ROUND(I139*H139,2)</f>
        <v>0</v>
      </c>
      <c r="K139" s="206" t="s">
        <v>1</v>
      </c>
      <c r="L139" s="42"/>
      <c r="M139" s="211" t="s">
        <v>1</v>
      </c>
      <c r="N139" s="212" t="s">
        <v>40</v>
      </c>
      <c r="O139" s="78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AR139" s="16" t="s">
        <v>142</v>
      </c>
      <c r="AT139" s="16" t="s">
        <v>125</v>
      </c>
      <c r="AU139" s="16" t="s">
        <v>77</v>
      </c>
      <c r="AY139" s="16" t="s">
        <v>122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77</v>
      </c>
      <c r="BK139" s="215">
        <f>ROUND(I139*H139,2)</f>
        <v>0</v>
      </c>
      <c r="BL139" s="16" t="s">
        <v>142</v>
      </c>
      <c r="BM139" s="16" t="s">
        <v>503</v>
      </c>
    </row>
    <row r="140" s="1" customFormat="1">
      <c r="B140" s="37"/>
      <c r="C140" s="38"/>
      <c r="D140" s="216" t="s">
        <v>132</v>
      </c>
      <c r="E140" s="38"/>
      <c r="F140" s="217" t="s">
        <v>1081</v>
      </c>
      <c r="G140" s="38"/>
      <c r="H140" s="38"/>
      <c r="I140" s="130"/>
      <c r="J140" s="38"/>
      <c r="K140" s="38"/>
      <c r="L140" s="42"/>
      <c r="M140" s="218"/>
      <c r="N140" s="78"/>
      <c r="O140" s="78"/>
      <c r="P140" s="78"/>
      <c r="Q140" s="78"/>
      <c r="R140" s="78"/>
      <c r="S140" s="78"/>
      <c r="T140" s="79"/>
      <c r="AT140" s="16" t="s">
        <v>132</v>
      </c>
      <c r="AU140" s="16" t="s">
        <v>77</v>
      </c>
    </row>
    <row r="141" s="1" customFormat="1" ht="16.5" customHeight="1">
      <c r="B141" s="37"/>
      <c r="C141" s="204" t="s">
        <v>352</v>
      </c>
      <c r="D141" s="204" t="s">
        <v>125</v>
      </c>
      <c r="E141" s="205" t="s">
        <v>1082</v>
      </c>
      <c r="F141" s="206" t="s">
        <v>1083</v>
      </c>
      <c r="G141" s="207" t="s">
        <v>169</v>
      </c>
      <c r="H141" s="208">
        <v>10</v>
      </c>
      <c r="I141" s="209"/>
      <c r="J141" s="210">
        <f>ROUND(I141*H141,2)</f>
        <v>0</v>
      </c>
      <c r="K141" s="206" t="s">
        <v>1</v>
      </c>
      <c r="L141" s="42"/>
      <c r="M141" s="211" t="s">
        <v>1</v>
      </c>
      <c r="N141" s="212" t="s">
        <v>40</v>
      </c>
      <c r="O141" s="78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16" t="s">
        <v>142</v>
      </c>
      <c r="AT141" s="16" t="s">
        <v>125</v>
      </c>
      <c r="AU141" s="16" t="s">
        <v>77</v>
      </c>
      <c r="AY141" s="16" t="s">
        <v>122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77</v>
      </c>
      <c r="BK141" s="215">
        <f>ROUND(I141*H141,2)</f>
        <v>0</v>
      </c>
      <c r="BL141" s="16" t="s">
        <v>142</v>
      </c>
      <c r="BM141" s="16" t="s">
        <v>518</v>
      </c>
    </row>
    <row r="142" s="1" customFormat="1">
      <c r="B142" s="37"/>
      <c r="C142" s="38"/>
      <c r="D142" s="216" t="s">
        <v>132</v>
      </c>
      <c r="E142" s="38"/>
      <c r="F142" s="217" t="s">
        <v>1083</v>
      </c>
      <c r="G142" s="38"/>
      <c r="H142" s="38"/>
      <c r="I142" s="130"/>
      <c r="J142" s="38"/>
      <c r="K142" s="38"/>
      <c r="L142" s="42"/>
      <c r="M142" s="218"/>
      <c r="N142" s="78"/>
      <c r="O142" s="78"/>
      <c r="P142" s="78"/>
      <c r="Q142" s="78"/>
      <c r="R142" s="78"/>
      <c r="S142" s="78"/>
      <c r="T142" s="79"/>
      <c r="AT142" s="16" t="s">
        <v>132</v>
      </c>
      <c r="AU142" s="16" t="s">
        <v>77</v>
      </c>
    </row>
    <row r="143" s="1" customFormat="1" ht="16.5" customHeight="1">
      <c r="B143" s="37"/>
      <c r="C143" s="204" t="s">
        <v>358</v>
      </c>
      <c r="D143" s="204" t="s">
        <v>125</v>
      </c>
      <c r="E143" s="205" t="s">
        <v>1084</v>
      </c>
      <c r="F143" s="206" t="s">
        <v>1085</v>
      </c>
      <c r="G143" s="207" t="s">
        <v>169</v>
      </c>
      <c r="H143" s="208">
        <v>2</v>
      </c>
      <c r="I143" s="209"/>
      <c r="J143" s="210">
        <f>ROUND(I143*H143,2)</f>
        <v>0</v>
      </c>
      <c r="K143" s="206" t="s">
        <v>1</v>
      </c>
      <c r="L143" s="42"/>
      <c r="M143" s="211" t="s">
        <v>1</v>
      </c>
      <c r="N143" s="212" t="s">
        <v>40</v>
      </c>
      <c r="O143" s="78"/>
      <c r="P143" s="213">
        <f>O143*H143</f>
        <v>0</v>
      </c>
      <c r="Q143" s="213">
        <v>0</v>
      </c>
      <c r="R143" s="213">
        <f>Q143*H143</f>
        <v>0</v>
      </c>
      <c r="S143" s="213">
        <v>0</v>
      </c>
      <c r="T143" s="214">
        <f>S143*H143</f>
        <v>0</v>
      </c>
      <c r="AR143" s="16" t="s">
        <v>142</v>
      </c>
      <c r="AT143" s="16" t="s">
        <v>125</v>
      </c>
      <c r="AU143" s="16" t="s">
        <v>77</v>
      </c>
      <c r="AY143" s="16" t="s">
        <v>122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77</v>
      </c>
      <c r="BK143" s="215">
        <f>ROUND(I143*H143,2)</f>
        <v>0</v>
      </c>
      <c r="BL143" s="16" t="s">
        <v>142</v>
      </c>
      <c r="BM143" s="16" t="s">
        <v>532</v>
      </c>
    </row>
    <row r="144" s="1" customFormat="1">
      <c r="B144" s="37"/>
      <c r="C144" s="38"/>
      <c r="D144" s="216" t="s">
        <v>132</v>
      </c>
      <c r="E144" s="38"/>
      <c r="F144" s="217" t="s">
        <v>1085</v>
      </c>
      <c r="G144" s="38"/>
      <c r="H144" s="38"/>
      <c r="I144" s="130"/>
      <c r="J144" s="38"/>
      <c r="K144" s="38"/>
      <c r="L144" s="42"/>
      <c r="M144" s="218"/>
      <c r="N144" s="78"/>
      <c r="O144" s="78"/>
      <c r="P144" s="78"/>
      <c r="Q144" s="78"/>
      <c r="R144" s="78"/>
      <c r="S144" s="78"/>
      <c r="T144" s="79"/>
      <c r="AT144" s="16" t="s">
        <v>132</v>
      </c>
      <c r="AU144" s="16" t="s">
        <v>77</v>
      </c>
    </row>
    <row r="145" s="1" customFormat="1" ht="16.5" customHeight="1">
      <c r="B145" s="37"/>
      <c r="C145" s="204" t="s">
        <v>363</v>
      </c>
      <c r="D145" s="204" t="s">
        <v>125</v>
      </c>
      <c r="E145" s="205" t="s">
        <v>1086</v>
      </c>
      <c r="F145" s="206" t="s">
        <v>1087</v>
      </c>
      <c r="G145" s="207" t="s">
        <v>169</v>
      </c>
      <c r="H145" s="208">
        <v>8</v>
      </c>
      <c r="I145" s="209"/>
      <c r="J145" s="210">
        <f>ROUND(I145*H145,2)</f>
        <v>0</v>
      </c>
      <c r="K145" s="206" t="s">
        <v>1</v>
      </c>
      <c r="L145" s="42"/>
      <c r="M145" s="211" t="s">
        <v>1</v>
      </c>
      <c r="N145" s="212" t="s">
        <v>40</v>
      </c>
      <c r="O145" s="78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AR145" s="16" t="s">
        <v>142</v>
      </c>
      <c r="AT145" s="16" t="s">
        <v>125</v>
      </c>
      <c r="AU145" s="16" t="s">
        <v>77</v>
      </c>
      <c r="AY145" s="16" t="s">
        <v>122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77</v>
      </c>
      <c r="BK145" s="215">
        <f>ROUND(I145*H145,2)</f>
        <v>0</v>
      </c>
      <c r="BL145" s="16" t="s">
        <v>142</v>
      </c>
      <c r="BM145" s="16" t="s">
        <v>544</v>
      </c>
    </row>
    <row r="146" s="1" customFormat="1">
      <c r="B146" s="37"/>
      <c r="C146" s="38"/>
      <c r="D146" s="216" t="s">
        <v>132</v>
      </c>
      <c r="E146" s="38"/>
      <c r="F146" s="217" t="s">
        <v>1087</v>
      </c>
      <c r="G146" s="38"/>
      <c r="H146" s="38"/>
      <c r="I146" s="130"/>
      <c r="J146" s="38"/>
      <c r="K146" s="38"/>
      <c r="L146" s="42"/>
      <c r="M146" s="218"/>
      <c r="N146" s="78"/>
      <c r="O146" s="78"/>
      <c r="P146" s="78"/>
      <c r="Q146" s="78"/>
      <c r="R146" s="78"/>
      <c r="S146" s="78"/>
      <c r="T146" s="79"/>
      <c r="AT146" s="16" t="s">
        <v>132</v>
      </c>
      <c r="AU146" s="16" t="s">
        <v>77</v>
      </c>
    </row>
    <row r="147" s="1" customFormat="1" ht="16.5" customHeight="1">
      <c r="B147" s="37"/>
      <c r="C147" s="204" t="s">
        <v>368</v>
      </c>
      <c r="D147" s="204" t="s">
        <v>125</v>
      </c>
      <c r="E147" s="205" t="s">
        <v>1088</v>
      </c>
      <c r="F147" s="206" t="s">
        <v>1089</v>
      </c>
      <c r="G147" s="207" t="s">
        <v>169</v>
      </c>
      <c r="H147" s="208">
        <v>10</v>
      </c>
      <c r="I147" s="209"/>
      <c r="J147" s="210">
        <f>ROUND(I147*H147,2)</f>
        <v>0</v>
      </c>
      <c r="K147" s="206" t="s">
        <v>1</v>
      </c>
      <c r="L147" s="42"/>
      <c r="M147" s="211" t="s">
        <v>1</v>
      </c>
      <c r="N147" s="212" t="s">
        <v>40</v>
      </c>
      <c r="O147" s="78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AR147" s="16" t="s">
        <v>142</v>
      </c>
      <c r="AT147" s="16" t="s">
        <v>125</v>
      </c>
      <c r="AU147" s="16" t="s">
        <v>77</v>
      </c>
      <c r="AY147" s="16" t="s">
        <v>122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77</v>
      </c>
      <c r="BK147" s="215">
        <f>ROUND(I147*H147,2)</f>
        <v>0</v>
      </c>
      <c r="BL147" s="16" t="s">
        <v>142</v>
      </c>
      <c r="BM147" s="16" t="s">
        <v>554</v>
      </c>
    </row>
    <row r="148" s="1" customFormat="1">
      <c r="B148" s="37"/>
      <c r="C148" s="38"/>
      <c r="D148" s="216" t="s">
        <v>132</v>
      </c>
      <c r="E148" s="38"/>
      <c r="F148" s="217" t="s">
        <v>1089</v>
      </c>
      <c r="G148" s="38"/>
      <c r="H148" s="38"/>
      <c r="I148" s="130"/>
      <c r="J148" s="38"/>
      <c r="K148" s="38"/>
      <c r="L148" s="42"/>
      <c r="M148" s="218"/>
      <c r="N148" s="78"/>
      <c r="O148" s="78"/>
      <c r="P148" s="78"/>
      <c r="Q148" s="78"/>
      <c r="R148" s="78"/>
      <c r="S148" s="78"/>
      <c r="T148" s="79"/>
      <c r="AT148" s="16" t="s">
        <v>132</v>
      </c>
      <c r="AU148" s="16" t="s">
        <v>77</v>
      </c>
    </row>
    <row r="149" s="1" customFormat="1" ht="16.5" customHeight="1">
      <c r="B149" s="37"/>
      <c r="C149" s="204" t="s">
        <v>375</v>
      </c>
      <c r="D149" s="204" t="s">
        <v>125</v>
      </c>
      <c r="E149" s="205" t="s">
        <v>1090</v>
      </c>
      <c r="F149" s="206" t="s">
        <v>1091</v>
      </c>
      <c r="G149" s="207" t="s">
        <v>252</v>
      </c>
      <c r="H149" s="208">
        <v>5</v>
      </c>
      <c r="I149" s="209"/>
      <c r="J149" s="210">
        <f>ROUND(I149*H149,2)</f>
        <v>0</v>
      </c>
      <c r="K149" s="206" t="s">
        <v>1</v>
      </c>
      <c r="L149" s="42"/>
      <c r="M149" s="211" t="s">
        <v>1</v>
      </c>
      <c r="N149" s="212" t="s">
        <v>40</v>
      </c>
      <c r="O149" s="78"/>
      <c r="P149" s="213">
        <f>O149*H149</f>
        <v>0</v>
      </c>
      <c r="Q149" s="213">
        <v>0</v>
      </c>
      <c r="R149" s="213">
        <f>Q149*H149</f>
        <v>0</v>
      </c>
      <c r="S149" s="213">
        <v>0</v>
      </c>
      <c r="T149" s="214">
        <f>S149*H149</f>
        <v>0</v>
      </c>
      <c r="AR149" s="16" t="s">
        <v>142</v>
      </c>
      <c r="AT149" s="16" t="s">
        <v>125</v>
      </c>
      <c r="AU149" s="16" t="s">
        <v>77</v>
      </c>
      <c r="AY149" s="16" t="s">
        <v>122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77</v>
      </c>
      <c r="BK149" s="215">
        <f>ROUND(I149*H149,2)</f>
        <v>0</v>
      </c>
      <c r="BL149" s="16" t="s">
        <v>142</v>
      </c>
      <c r="BM149" s="16" t="s">
        <v>565</v>
      </c>
    </row>
    <row r="150" s="1" customFormat="1">
      <c r="B150" s="37"/>
      <c r="C150" s="38"/>
      <c r="D150" s="216" t="s">
        <v>132</v>
      </c>
      <c r="E150" s="38"/>
      <c r="F150" s="217" t="s">
        <v>1091</v>
      </c>
      <c r="G150" s="38"/>
      <c r="H150" s="38"/>
      <c r="I150" s="130"/>
      <c r="J150" s="38"/>
      <c r="K150" s="38"/>
      <c r="L150" s="42"/>
      <c r="M150" s="218"/>
      <c r="N150" s="78"/>
      <c r="O150" s="78"/>
      <c r="P150" s="78"/>
      <c r="Q150" s="78"/>
      <c r="R150" s="78"/>
      <c r="S150" s="78"/>
      <c r="T150" s="79"/>
      <c r="AT150" s="16" t="s">
        <v>132</v>
      </c>
      <c r="AU150" s="16" t="s">
        <v>77</v>
      </c>
    </row>
    <row r="151" s="1" customFormat="1" ht="16.5" customHeight="1">
      <c r="B151" s="37"/>
      <c r="C151" s="204" t="s">
        <v>381</v>
      </c>
      <c r="D151" s="204" t="s">
        <v>125</v>
      </c>
      <c r="E151" s="205" t="s">
        <v>1092</v>
      </c>
      <c r="F151" s="206" t="s">
        <v>1093</v>
      </c>
      <c r="G151" s="207" t="s">
        <v>169</v>
      </c>
      <c r="H151" s="208">
        <v>10</v>
      </c>
      <c r="I151" s="209"/>
      <c r="J151" s="210">
        <f>ROUND(I151*H151,2)</f>
        <v>0</v>
      </c>
      <c r="K151" s="206" t="s">
        <v>1</v>
      </c>
      <c r="L151" s="42"/>
      <c r="M151" s="211" t="s">
        <v>1</v>
      </c>
      <c r="N151" s="212" t="s">
        <v>40</v>
      </c>
      <c r="O151" s="78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AR151" s="16" t="s">
        <v>142</v>
      </c>
      <c r="AT151" s="16" t="s">
        <v>125</v>
      </c>
      <c r="AU151" s="16" t="s">
        <v>77</v>
      </c>
      <c r="AY151" s="16" t="s">
        <v>122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77</v>
      </c>
      <c r="BK151" s="215">
        <f>ROUND(I151*H151,2)</f>
        <v>0</v>
      </c>
      <c r="BL151" s="16" t="s">
        <v>142</v>
      </c>
      <c r="BM151" s="16" t="s">
        <v>575</v>
      </c>
    </row>
    <row r="152" s="1" customFormat="1">
      <c r="B152" s="37"/>
      <c r="C152" s="38"/>
      <c r="D152" s="216" t="s">
        <v>132</v>
      </c>
      <c r="E152" s="38"/>
      <c r="F152" s="217" t="s">
        <v>1093</v>
      </c>
      <c r="G152" s="38"/>
      <c r="H152" s="38"/>
      <c r="I152" s="130"/>
      <c r="J152" s="38"/>
      <c r="K152" s="38"/>
      <c r="L152" s="42"/>
      <c r="M152" s="218"/>
      <c r="N152" s="78"/>
      <c r="O152" s="78"/>
      <c r="P152" s="78"/>
      <c r="Q152" s="78"/>
      <c r="R152" s="78"/>
      <c r="S152" s="78"/>
      <c r="T152" s="79"/>
      <c r="AT152" s="16" t="s">
        <v>132</v>
      </c>
      <c r="AU152" s="16" t="s">
        <v>77</v>
      </c>
    </row>
    <row r="153" s="1" customFormat="1" ht="16.5" customHeight="1">
      <c r="B153" s="37"/>
      <c r="C153" s="204" t="s">
        <v>387</v>
      </c>
      <c r="D153" s="204" t="s">
        <v>125</v>
      </c>
      <c r="E153" s="205" t="s">
        <v>1094</v>
      </c>
      <c r="F153" s="206" t="s">
        <v>1095</v>
      </c>
      <c r="G153" s="207" t="s">
        <v>169</v>
      </c>
      <c r="H153" s="208">
        <v>16</v>
      </c>
      <c r="I153" s="209"/>
      <c r="J153" s="210">
        <f>ROUND(I153*H153,2)</f>
        <v>0</v>
      </c>
      <c r="K153" s="206" t="s">
        <v>1</v>
      </c>
      <c r="L153" s="42"/>
      <c r="M153" s="211" t="s">
        <v>1</v>
      </c>
      <c r="N153" s="212" t="s">
        <v>40</v>
      </c>
      <c r="O153" s="78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16" t="s">
        <v>142</v>
      </c>
      <c r="AT153" s="16" t="s">
        <v>125</v>
      </c>
      <c r="AU153" s="16" t="s">
        <v>77</v>
      </c>
      <c r="AY153" s="16" t="s">
        <v>122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77</v>
      </c>
      <c r="BK153" s="215">
        <f>ROUND(I153*H153,2)</f>
        <v>0</v>
      </c>
      <c r="BL153" s="16" t="s">
        <v>142</v>
      </c>
      <c r="BM153" s="16" t="s">
        <v>585</v>
      </c>
    </row>
    <row r="154" s="1" customFormat="1">
      <c r="B154" s="37"/>
      <c r="C154" s="38"/>
      <c r="D154" s="216" t="s">
        <v>132</v>
      </c>
      <c r="E154" s="38"/>
      <c r="F154" s="217" t="s">
        <v>1095</v>
      </c>
      <c r="G154" s="38"/>
      <c r="H154" s="38"/>
      <c r="I154" s="130"/>
      <c r="J154" s="38"/>
      <c r="K154" s="38"/>
      <c r="L154" s="42"/>
      <c r="M154" s="218"/>
      <c r="N154" s="78"/>
      <c r="O154" s="78"/>
      <c r="P154" s="78"/>
      <c r="Q154" s="78"/>
      <c r="R154" s="78"/>
      <c r="S154" s="78"/>
      <c r="T154" s="79"/>
      <c r="AT154" s="16" t="s">
        <v>132</v>
      </c>
      <c r="AU154" s="16" t="s">
        <v>77</v>
      </c>
    </row>
    <row r="155" s="1" customFormat="1" ht="16.5" customHeight="1">
      <c r="B155" s="37"/>
      <c r="C155" s="204" t="s">
        <v>393</v>
      </c>
      <c r="D155" s="204" t="s">
        <v>125</v>
      </c>
      <c r="E155" s="205" t="s">
        <v>1096</v>
      </c>
      <c r="F155" s="206" t="s">
        <v>1097</v>
      </c>
      <c r="G155" s="207" t="s">
        <v>169</v>
      </c>
      <c r="H155" s="208">
        <v>40</v>
      </c>
      <c r="I155" s="209"/>
      <c r="J155" s="210">
        <f>ROUND(I155*H155,2)</f>
        <v>0</v>
      </c>
      <c r="K155" s="206" t="s">
        <v>1</v>
      </c>
      <c r="L155" s="42"/>
      <c r="M155" s="211" t="s">
        <v>1</v>
      </c>
      <c r="N155" s="212" t="s">
        <v>40</v>
      </c>
      <c r="O155" s="78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AR155" s="16" t="s">
        <v>142</v>
      </c>
      <c r="AT155" s="16" t="s">
        <v>125</v>
      </c>
      <c r="AU155" s="16" t="s">
        <v>77</v>
      </c>
      <c r="AY155" s="16" t="s">
        <v>122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77</v>
      </c>
      <c r="BK155" s="215">
        <f>ROUND(I155*H155,2)</f>
        <v>0</v>
      </c>
      <c r="BL155" s="16" t="s">
        <v>142</v>
      </c>
      <c r="BM155" s="16" t="s">
        <v>596</v>
      </c>
    </row>
    <row r="156" s="1" customFormat="1">
      <c r="B156" s="37"/>
      <c r="C156" s="38"/>
      <c r="D156" s="216" t="s">
        <v>132</v>
      </c>
      <c r="E156" s="38"/>
      <c r="F156" s="217" t="s">
        <v>1097</v>
      </c>
      <c r="G156" s="38"/>
      <c r="H156" s="38"/>
      <c r="I156" s="130"/>
      <c r="J156" s="38"/>
      <c r="K156" s="38"/>
      <c r="L156" s="42"/>
      <c r="M156" s="218"/>
      <c r="N156" s="78"/>
      <c r="O156" s="78"/>
      <c r="P156" s="78"/>
      <c r="Q156" s="78"/>
      <c r="R156" s="78"/>
      <c r="S156" s="78"/>
      <c r="T156" s="79"/>
      <c r="AT156" s="16" t="s">
        <v>132</v>
      </c>
      <c r="AU156" s="16" t="s">
        <v>77</v>
      </c>
    </row>
    <row r="157" s="1" customFormat="1" ht="16.5" customHeight="1">
      <c r="B157" s="37"/>
      <c r="C157" s="204" t="s">
        <v>399</v>
      </c>
      <c r="D157" s="204" t="s">
        <v>125</v>
      </c>
      <c r="E157" s="205" t="s">
        <v>1098</v>
      </c>
      <c r="F157" s="206" t="s">
        <v>1099</v>
      </c>
      <c r="G157" s="207" t="s">
        <v>169</v>
      </c>
      <c r="H157" s="208">
        <v>100</v>
      </c>
      <c r="I157" s="209"/>
      <c r="J157" s="210">
        <f>ROUND(I157*H157,2)</f>
        <v>0</v>
      </c>
      <c r="K157" s="206" t="s">
        <v>1</v>
      </c>
      <c r="L157" s="42"/>
      <c r="M157" s="211" t="s">
        <v>1</v>
      </c>
      <c r="N157" s="212" t="s">
        <v>40</v>
      </c>
      <c r="O157" s="78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AR157" s="16" t="s">
        <v>142</v>
      </c>
      <c r="AT157" s="16" t="s">
        <v>125</v>
      </c>
      <c r="AU157" s="16" t="s">
        <v>77</v>
      </c>
      <c r="AY157" s="16" t="s">
        <v>122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77</v>
      </c>
      <c r="BK157" s="215">
        <f>ROUND(I157*H157,2)</f>
        <v>0</v>
      </c>
      <c r="BL157" s="16" t="s">
        <v>142</v>
      </c>
      <c r="BM157" s="16" t="s">
        <v>607</v>
      </c>
    </row>
    <row r="158" s="1" customFormat="1">
      <c r="B158" s="37"/>
      <c r="C158" s="38"/>
      <c r="D158" s="216" t="s">
        <v>132</v>
      </c>
      <c r="E158" s="38"/>
      <c r="F158" s="217" t="s">
        <v>1099</v>
      </c>
      <c r="G158" s="38"/>
      <c r="H158" s="38"/>
      <c r="I158" s="130"/>
      <c r="J158" s="38"/>
      <c r="K158" s="38"/>
      <c r="L158" s="42"/>
      <c r="M158" s="218"/>
      <c r="N158" s="78"/>
      <c r="O158" s="78"/>
      <c r="P158" s="78"/>
      <c r="Q158" s="78"/>
      <c r="R158" s="78"/>
      <c r="S158" s="78"/>
      <c r="T158" s="79"/>
      <c r="AT158" s="16" t="s">
        <v>132</v>
      </c>
      <c r="AU158" s="16" t="s">
        <v>77</v>
      </c>
    </row>
    <row r="159" s="1" customFormat="1" ht="16.5" customHeight="1">
      <c r="B159" s="37"/>
      <c r="C159" s="204" t="s">
        <v>404</v>
      </c>
      <c r="D159" s="204" t="s">
        <v>125</v>
      </c>
      <c r="E159" s="205" t="s">
        <v>1100</v>
      </c>
      <c r="F159" s="206" t="s">
        <v>1101</v>
      </c>
      <c r="G159" s="207" t="s">
        <v>169</v>
      </c>
      <c r="H159" s="208">
        <v>2</v>
      </c>
      <c r="I159" s="209"/>
      <c r="J159" s="210">
        <f>ROUND(I159*H159,2)</f>
        <v>0</v>
      </c>
      <c r="K159" s="206" t="s">
        <v>1</v>
      </c>
      <c r="L159" s="42"/>
      <c r="M159" s="211" t="s">
        <v>1</v>
      </c>
      <c r="N159" s="212" t="s">
        <v>40</v>
      </c>
      <c r="O159" s="78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16" t="s">
        <v>142</v>
      </c>
      <c r="AT159" s="16" t="s">
        <v>125</v>
      </c>
      <c r="AU159" s="16" t="s">
        <v>77</v>
      </c>
      <c r="AY159" s="16" t="s">
        <v>122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77</v>
      </c>
      <c r="BK159" s="215">
        <f>ROUND(I159*H159,2)</f>
        <v>0</v>
      </c>
      <c r="BL159" s="16" t="s">
        <v>142</v>
      </c>
      <c r="BM159" s="16" t="s">
        <v>616</v>
      </c>
    </row>
    <row r="160" s="1" customFormat="1">
      <c r="B160" s="37"/>
      <c r="C160" s="38"/>
      <c r="D160" s="216" t="s">
        <v>132</v>
      </c>
      <c r="E160" s="38"/>
      <c r="F160" s="217" t="s">
        <v>1101</v>
      </c>
      <c r="G160" s="38"/>
      <c r="H160" s="38"/>
      <c r="I160" s="130"/>
      <c r="J160" s="38"/>
      <c r="K160" s="38"/>
      <c r="L160" s="42"/>
      <c r="M160" s="218"/>
      <c r="N160" s="78"/>
      <c r="O160" s="78"/>
      <c r="P160" s="78"/>
      <c r="Q160" s="78"/>
      <c r="R160" s="78"/>
      <c r="S160" s="78"/>
      <c r="T160" s="79"/>
      <c r="AT160" s="16" t="s">
        <v>132</v>
      </c>
      <c r="AU160" s="16" t="s">
        <v>77</v>
      </c>
    </row>
    <row r="161" s="1" customFormat="1" ht="16.5" customHeight="1">
      <c r="B161" s="37"/>
      <c r="C161" s="204" t="s">
        <v>410</v>
      </c>
      <c r="D161" s="204" t="s">
        <v>125</v>
      </c>
      <c r="E161" s="205" t="s">
        <v>1102</v>
      </c>
      <c r="F161" s="206" t="s">
        <v>1103</v>
      </c>
      <c r="G161" s="207" t="s">
        <v>169</v>
      </c>
      <c r="H161" s="208">
        <v>8</v>
      </c>
      <c r="I161" s="209"/>
      <c r="J161" s="210">
        <f>ROUND(I161*H161,2)</f>
        <v>0</v>
      </c>
      <c r="K161" s="206" t="s">
        <v>1</v>
      </c>
      <c r="L161" s="42"/>
      <c r="M161" s="211" t="s">
        <v>1</v>
      </c>
      <c r="N161" s="212" t="s">
        <v>40</v>
      </c>
      <c r="O161" s="78"/>
      <c r="P161" s="213">
        <f>O161*H161</f>
        <v>0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AR161" s="16" t="s">
        <v>142</v>
      </c>
      <c r="AT161" s="16" t="s">
        <v>125</v>
      </c>
      <c r="AU161" s="16" t="s">
        <v>77</v>
      </c>
      <c r="AY161" s="16" t="s">
        <v>122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77</v>
      </c>
      <c r="BK161" s="215">
        <f>ROUND(I161*H161,2)</f>
        <v>0</v>
      </c>
      <c r="BL161" s="16" t="s">
        <v>142</v>
      </c>
      <c r="BM161" s="16" t="s">
        <v>624</v>
      </c>
    </row>
    <row r="162" s="1" customFormat="1">
      <c r="B162" s="37"/>
      <c r="C162" s="38"/>
      <c r="D162" s="216" t="s">
        <v>132</v>
      </c>
      <c r="E162" s="38"/>
      <c r="F162" s="217" t="s">
        <v>1103</v>
      </c>
      <c r="G162" s="38"/>
      <c r="H162" s="38"/>
      <c r="I162" s="130"/>
      <c r="J162" s="38"/>
      <c r="K162" s="38"/>
      <c r="L162" s="42"/>
      <c r="M162" s="218"/>
      <c r="N162" s="78"/>
      <c r="O162" s="78"/>
      <c r="P162" s="78"/>
      <c r="Q162" s="78"/>
      <c r="R162" s="78"/>
      <c r="S162" s="78"/>
      <c r="T162" s="79"/>
      <c r="AT162" s="16" t="s">
        <v>132</v>
      </c>
      <c r="AU162" s="16" t="s">
        <v>77</v>
      </c>
    </row>
    <row r="163" s="1" customFormat="1" ht="16.5" customHeight="1">
      <c r="B163" s="37"/>
      <c r="C163" s="204" t="s">
        <v>415</v>
      </c>
      <c r="D163" s="204" t="s">
        <v>125</v>
      </c>
      <c r="E163" s="205" t="s">
        <v>1104</v>
      </c>
      <c r="F163" s="206" t="s">
        <v>1105</v>
      </c>
      <c r="G163" s="207" t="s">
        <v>252</v>
      </c>
      <c r="H163" s="208">
        <v>10</v>
      </c>
      <c r="I163" s="209"/>
      <c r="J163" s="210">
        <f>ROUND(I163*H163,2)</f>
        <v>0</v>
      </c>
      <c r="K163" s="206" t="s">
        <v>1</v>
      </c>
      <c r="L163" s="42"/>
      <c r="M163" s="211" t="s">
        <v>1</v>
      </c>
      <c r="N163" s="212" t="s">
        <v>40</v>
      </c>
      <c r="O163" s="78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AR163" s="16" t="s">
        <v>142</v>
      </c>
      <c r="AT163" s="16" t="s">
        <v>125</v>
      </c>
      <c r="AU163" s="16" t="s">
        <v>77</v>
      </c>
      <c r="AY163" s="16" t="s">
        <v>122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77</v>
      </c>
      <c r="BK163" s="215">
        <f>ROUND(I163*H163,2)</f>
        <v>0</v>
      </c>
      <c r="BL163" s="16" t="s">
        <v>142</v>
      </c>
      <c r="BM163" s="16" t="s">
        <v>632</v>
      </c>
    </row>
    <row r="164" s="1" customFormat="1">
      <c r="B164" s="37"/>
      <c r="C164" s="38"/>
      <c r="D164" s="216" t="s">
        <v>132</v>
      </c>
      <c r="E164" s="38"/>
      <c r="F164" s="217" t="s">
        <v>1105</v>
      </c>
      <c r="G164" s="38"/>
      <c r="H164" s="38"/>
      <c r="I164" s="130"/>
      <c r="J164" s="38"/>
      <c r="K164" s="38"/>
      <c r="L164" s="42"/>
      <c r="M164" s="218"/>
      <c r="N164" s="78"/>
      <c r="O164" s="78"/>
      <c r="P164" s="78"/>
      <c r="Q164" s="78"/>
      <c r="R164" s="78"/>
      <c r="S164" s="78"/>
      <c r="T164" s="79"/>
      <c r="AT164" s="16" t="s">
        <v>132</v>
      </c>
      <c r="AU164" s="16" t="s">
        <v>77</v>
      </c>
    </row>
    <row r="165" s="1" customFormat="1" ht="16.5" customHeight="1">
      <c r="B165" s="37"/>
      <c r="C165" s="204" t="s">
        <v>421</v>
      </c>
      <c r="D165" s="204" t="s">
        <v>125</v>
      </c>
      <c r="E165" s="205" t="s">
        <v>1106</v>
      </c>
      <c r="F165" s="206" t="s">
        <v>1107</v>
      </c>
      <c r="G165" s="207" t="s">
        <v>1035</v>
      </c>
      <c r="H165" s="208">
        <v>2</v>
      </c>
      <c r="I165" s="209"/>
      <c r="J165" s="210">
        <f>ROUND(I165*H165,2)</f>
        <v>0</v>
      </c>
      <c r="K165" s="206" t="s">
        <v>1</v>
      </c>
      <c r="L165" s="42"/>
      <c r="M165" s="211" t="s">
        <v>1</v>
      </c>
      <c r="N165" s="212" t="s">
        <v>40</v>
      </c>
      <c r="O165" s="78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16" t="s">
        <v>142</v>
      </c>
      <c r="AT165" s="16" t="s">
        <v>125</v>
      </c>
      <c r="AU165" s="16" t="s">
        <v>77</v>
      </c>
      <c r="AY165" s="16" t="s">
        <v>122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77</v>
      </c>
      <c r="BK165" s="215">
        <f>ROUND(I165*H165,2)</f>
        <v>0</v>
      </c>
      <c r="BL165" s="16" t="s">
        <v>142</v>
      </c>
      <c r="BM165" s="16" t="s">
        <v>651</v>
      </c>
    </row>
    <row r="166" s="1" customFormat="1">
      <c r="B166" s="37"/>
      <c r="C166" s="38"/>
      <c r="D166" s="216" t="s">
        <v>132</v>
      </c>
      <c r="E166" s="38"/>
      <c r="F166" s="217" t="s">
        <v>1107</v>
      </c>
      <c r="G166" s="38"/>
      <c r="H166" s="38"/>
      <c r="I166" s="130"/>
      <c r="J166" s="38"/>
      <c r="K166" s="38"/>
      <c r="L166" s="42"/>
      <c r="M166" s="218"/>
      <c r="N166" s="78"/>
      <c r="O166" s="78"/>
      <c r="P166" s="78"/>
      <c r="Q166" s="78"/>
      <c r="R166" s="78"/>
      <c r="S166" s="78"/>
      <c r="T166" s="79"/>
      <c r="AT166" s="16" t="s">
        <v>132</v>
      </c>
      <c r="AU166" s="16" t="s">
        <v>77</v>
      </c>
    </row>
    <row r="167" s="1" customFormat="1" ht="16.5" customHeight="1">
      <c r="B167" s="37"/>
      <c r="C167" s="204" t="s">
        <v>427</v>
      </c>
      <c r="D167" s="204" t="s">
        <v>125</v>
      </c>
      <c r="E167" s="205" t="s">
        <v>1108</v>
      </c>
      <c r="F167" s="206" t="s">
        <v>1109</v>
      </c>
      <c r="G167" s="207" t="s">
        <v>1035</v>
      </c>
      <c r="H167" s="208">
        <v>7</v>
      </c>
      <c r="I167" s="209"/>
      <c r="J167" s="210">
        <f>ROUND(I167*H167,2)</f>
        <v>0</v>
      </c>
      <c r="K167" s="206" t="s">
        <v>1</v>
      </c>
      <c r="L167" s="42"/>
      <c r="M167" s="211" t="s">
        <v>1</v>
      </c>
      <c r="N167" s="212" t="s">
        <v>40</v>
      </c>
      <c r="O167" s="78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AR167" s="16" t="s">
        <v>142</v>
      </c>
      <c r="AT167" s="16" t="s">
        <v>125</v>
      </c>
      <c r="AU167" s="16" t="s">
        <v>77</v>
      </c>
      <c r="AY167" s="16" t="s">
        <v>122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77</v>
      </c>
      <c r="BK167" s="215">
        <f>ROUND(I167*H167,2)</f>
        <v>0</v>
      </c>
      <c r="BL167" s="16" t="s">
        <v>142</v>
      </c>
      <c r="BM167" s="16" t="s">
        <v>662</v>
      </c>
    </row>
    <row r="168" s="1" customFormat="1">
      <c r="B168" s="37"/>
      <c r="C168" s="38"/>
      <c r="D168" s="216" t="s">
        <v>132</v>
      </c>
      <c r="E168" s="38"/>
      <c r="F168" s="217" t="s">
        <v>1109</v>
      </c>
      <c r="G168" s="38"/>
      <c r="H168" s="38"/>
      <c r="I168" s="130"/>
      <c r="J168" s="38"/>
      <c r="K168" s="38"/>
      <c r="L168" s="42"/>
      <c r="M168" s="218"/>
      <c r="N168" s="78"/>
      <c r="O168" s="78"/>
      <c r="P168" s="78"/>
      <c r="Q168" s="78"/>
      <c r="R168" s="78"/>
      <c r="S168" s="78"/>
      <c r="T168" s="79"/>
      <c r="AT168" s="16" t="s">
        <v>132</v>
      </c>
      <c r="AU168" s="16" t="s">
        <v>77</v>
      </c>
    </row>
    <row r="169" s="1" customFormat="1" ht="16.5" customHeight="1">
      <c r="B169" s="37"/>
      <c r="C169" s="204" t="s">
        <v>434</v>
      </c>
      <c r="D169" s="204" t="s">
        <v>125</v>
      </c>
      <c r="E169" s="205" t="s">
        <v>1110</v>
      </c>
      <c r="F169" s="206" t="s">
        <v>1111</v>
      </c>
      <c r="G169" s="207" t="s">
        <v>1035</v>
      </c>
      <c r="H169" s="208">
        <v>2</v>
      </c>
      <c r="I169" s="209"/>
      <c r="J169" s="210">
        <f>ROUND(I169*H169,2)</f>
        <v>0</v>
      </c>
      <c r="K169" s="206" t="s">
        <v>1</v>
      </c>
      <c r="L169" s="42"/>
      <c r="M169" s="211" t="s">
        <v>1</v>
      </c>
      <c r="N169" s="212" t="s">
        <v>40</v>
      </c>
      <c r="O169" s="78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AR169" s="16" t="s">
        <v>142</v>
      </c>
      <c r="AT169" s="16" t="s">
        <v>125</v>
      </c>
      <c r="AU169" s="16" t="s">
        <v>77</v>
      </c>
      <c r="AY169" s="16" t="s">
        <v>122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77</v>
      </c>
      <c r="BK169" s="215">
        <f>ROUND(I169*H169,2)</f>
        <v>0</v>
      </c>
      <c r="BL169" s="16" t="s">
        <v>142</v>
      </c>
      <c r="BM169" s="16" t="s">
        <v>672</v>
      </c>
    </row>
    <row r="170" s="1" customFormat="1">
      <c r="B170" s="37"/>
      <c r="C170" s="38"/>
      <c r="D170" s="216" t="s">
        <v>132</v>
      </c>
      <c r="E170" s="38"/>
      <c r="F170" s="217" t="s">
        <v>1111</v>
      </c>
      <c r="G170" s="38"/>
      <c r="H170" s="38"/>
      <c r="I170" s="130"/>
      <c r="J170" s="38"/>
      <c r="K170" s="38"/>
      <c r="L170" s="42"/>
      <c r="M170" s="218"/>
      <c r="N170" s="78"/>
      <c r="O170" s="78"/>
      <c r="P170" s="78"/>
      <c r="Q170" s="78"/>
      <c r="R170" s="78"/>
      <c r="S170" s="78"/>
      <c r="T170" s="79"/>
      <c r="AT170" s="16" t="s">
        <v>132</v>
      </c>
      <c r="AU170" s="16" t="s">
        <v>77</v>
      </c>
    </row>
    <row r="171" s="10" customFormat="1" ht="25.92" customHeight="1">
      <c r="B171" s="188"/>
      <c r="C171" s="189"/>
      <c r="D171" s="190" t="s">
        <v>68</v>
      </c>
      <c r="E171" s="191" t="s">
        <v>1112</v>
      </c>
      <c r="F171" s="191" t="s">
        <v>1113</v>
      </c>
      <c r="G171" s="189"/>
      <c r="H171" s="189"/>
      <c r="I171" s="192"/>
      <c r="J171" s="193">
        <f>BK171</f>
        <v>0</v>
      </c>
      <c r="K171" s="189"/>
      <c r="L171" s="194"/>
      <c r="M171" s="195"/>
      <c r="N171" s="196"/>
      <c r="O171" s="196"/>
      <c r="P171" s="197">
        <f>SUM(P172:P217)</f>
        <v>0</v>
      </c>
      <c r="Q171" s="196"/>
      <c r="R171" s="197">
        <f>SUM(R172:R217)</f>
        <v>0</v>
      </c>
      <c r="S171" s="196"/>
      <c r="T171" s="198">
        <f>SUM(T172:T217)</f>
        <v>0</v>
      </c>
      <c r="AR171" s="199" t="s">
        <v>77</v>
      </c>
      <c r="AT171" s="200" t="s">
        <v>68</v>
      </c>
      <c r="AU171" s="200" t="s">
        <v>69</v>
      </c>
      <c r="AY171" s="199" t="s">
        <v>122</v>
      </c>
      <c r="BK171" s="201">
        <f>SUM(BK172:BK217)</f>
        <v>0</v>
      </c>
    </row>
    <row r="172" s="1" customFormat="1" ht="16.5" customHeight="1">
      <c r="B172" s="37"/>
      <c r="C172" s="204" t="s">
        <v>441</v>
      </c>
      <c r="D172" s="204" t="s">
        <v>125</v>
      </c>
      <c r="E172" s="205" t="s">
        <v>1114</v>
      </c>
      <c r="F172" s="206" t="s">
        <v>1115</v>
      </c>
      <c r="G172" s="207" t="s">
        <v>252</v>
      </c>
      <c r="H172" s="208">
        <v>200</v>
      </c>
      <c r="I172" s="209"/>
      <c r="J172" s="210">
        <f>ROUND(I172*H172,2)</f>
        <v>0</v>
      </c>
      <c r="K172" s="206" t="s">
        <v>1</v>
      </c>
      <c r="L172" s="42"/>
      <c r="M172" s="211" t="s">
        <v>1</v>
      </c>
      <c r="N172" s="212" t="s">
        <v>40</v>
      </c>
      <c r="O172" s="78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AR172" s="16" t="s">
        <v>142</v>
      </c>
      <c r="AT172" s="16" t="s">
        <v>125</v>
      </c>
      <c r="AU172" s="16" t="s">
        <v>77</v>
      </c>
      <c r="AY172" s="16" t="s">
        <v>122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77</v>
      </c>
      <c r="BK172" s="215">
        <f>ROUND(I172*H172,2)</f>
        <v>0</v>
      </c>
      <c r="BL172" s="16" t="s">
        <v>142</v>
      </c>
      <c r="BM172" s="16" t="s">
        <v>684</v>
      </c>
    </row>
    <row r="173" s="1" customFormat="1">
      <c r="B173" s="37"/>
      <c r="C173" s="38"/>
      <c r="D173" s="216" t="s">
        <v>132</v>
      </c>
      <c r="E173" s="38"/>
      <c r="F173" s="217" t="s">
        <v>1115</v>
      </c>
      <c r="G173" s="38"/>
      <c r="H173" s="38"/>
      <c r="I173" s="130"/>
      <c r="J173" s="38"/>
      <c r="K173" s="38"/>
      <c r="L173" s="42"/>
      <c r="M173" s="218"/>
      <c r="N173" s="78"/>
      <c r="O173" s="78"/>
      <c r="P173" s="78"/>
      <c r="Q173" s="78"/>
      <c r="R173" s="78"/>
      <c r="S173" s="78"/>
      <c r="T173" s="79"/>
      <c r="AT173" s="16" t="s">
        <v>132</v>
      </c>
      <c r="AU173" s="16" t="s">
        <v>77</v>
      </c>
    </row>
    <row r="174" s="1" customFormat="1" ht="16.5" customHeight="1">
      <c r="B174" s="37"/>
      <c r="C174" s="204" t="s">
        <v>447</v>
      </c>
      <c r="D174" s="204" t="s">
        <v>125</v>
      </c>
      <c r="E174" s="205" t="s">
        <v>1116</v>
      </c>
      <c r="F174" s="206" t="s">
        <v>1117</v>
      </c>
      <c r="G174" s="207" t="s">
        <v>252</v>
      </c>
      <c r="H174" s="208">
        <v>200</v>
      </c>
      <c r="I174" s="209"/>
      <c r="J174" s="210">
        <f>ROUND(I174*H174,2)</f>
        <v>0</v>
      </c>
      <c r="K174" s="206" t="s">
        <v>1</v>
      </c>
      <c r="L174" s="42"/>
      <c r="M174" s="211" t="s">
        <v>1</v>
      </c>
      <c r="N174" s="212" t="s">
        <v>40</v>
      </c>
      <c r="O174" s="78"/>
      <c r="P174" s="213">
        <f>O174*H174</f>
        <v>0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AR174" s="16" t="s">
        <v>142</v>
      </c>
      <c r="AT174" s="16" t="s">
        <v>125</v>
      </c>
      <c r="AU174" s="16" t="s">
        <v>77</v>
      </c>
      <c r="AY174" s="16" t="s">
        <v>122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77</v>
      </c>
      <c r="BK174" s="215">
        <f>ROUND(I174*H174,2)</f>
        <v>0</v>
      </c>
      <c r="BL174" s="16" t="s">
        <v>142</v>
      </c>
      <c r="BM174" s="16" t="s">
        <v>696</v>
      </c>
    </row>
    <row r="175" s="1" customFormat="1">
      <c r="B175" s="37"/>
      <c r="C175" s="38"/>
      <c r="D175" s="216" t="s">
        <v>132</v>
      </c>
      <c r="E175" s="38"/>
      <c r="F175" s="217" t="s">
        <v>1117</v>
      </c>
      <c r="G175" s="38"/>
      <c r="H175" s="38"/>
      <c r="I175" s="130"/>
      <c r="J175" s="38"/>
      <c r="K175" s="38"/>
      <c r="L175" s="42"/>
      <c r="M175" s="218"/>
      <c r="N175" s="78"/>
      <c r="O175" s="78"/>
      <c r="P175" s="78"/>
      <c r="Q175" s="78"/>
      <c r="R175" s="78"/>
      <c r="S175" s="78"/>
      <c r="T175" s="79"/>
      <c r="AT175" s="16" t="s">
        <v>132</v>
      </c>
      <c r="AU175" s="16" t="s">
        <v>77</v>
      </c>
    </row>
    <row r="176" s="1" customFormat="1" ht="16.5" customHeight="1">
      <c r="B176" s="37"/>
      <c r="C176" s="204" t="s">
        <v>453</v>
      </c>
      <c r="D176" s="204" t="s">
        <v>125</v>
      </c>
      <c r="E176" s="205" t="s">
        <v>1118</v>
      </c>
      <c r="F176" s="206" t="s">
        <v>1119</v>
      </c>
      <c r="G176" s="207" t="s">
        <v>252</v>
      </c>
      <c r="H176" s="208">
        <v>50</v>
      </c>
      <c r="I176" s="209"/>
      <c r="J176" s="210">
        <f>ROUND(I176*H176,2)</f>
        <v>0</v>
      </c>
      <c r="K176" s="206" t="s">
        <v>1</v>
      </c>
      <c r="L176" s="42"/>
      <c r="M176" s="211" t="s">
        <v>1</v>
      </c>
      <c r="N176" s="212" t="s">
        <v>40</v>
      </c>
      <c r="O176" s="78"/>
      <c r="P176" s="213">
        <f>O176*H176</f>
        <v>0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AR176" s="16" t="s">
        <v>142</v>
      </c>
      <c r="AT176" s="16" t="s">
        <v>125</v>
      </c>
      <c r="AU176" s="16" t="s">
        <v>77</v>
      </c>
      <c r="AY176" s="16" t="s">
        <v>122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77</v>
      </c>
      <c r="BK176" s="215">
        <f>ROUND(I176*H176,2)</f>
        <v>0</v>
      </c>
      <c r="BL176" s="16" t="s">
        <v>142</v>
      </c>
      <c r="BM176" s="16" t="s">
        <v>710</v>
      </c>
    </row>
    <row r="177" s="1" customFormat="1">
      <c r="B177" s="37"/>
      <c r="C177" s="38"/>
      <c r="D177" s="216" t="s">
        <v>132</v>
      </c>
      <c r="E177" s="38"/>
      <c r="F177" s="217" t="s">
        <v>1119</v>
      </c>
      <c r="G177" s="38"/>
      <c r="H177" s="38"/>
      <c r="I177" s="130"/>
      <c r="J177" s="38"/>
      <c r="K177" s="38"/>
      <c r="L177" s="42"/>
      <c r="M177" s="218"/>
      <c r="N177" s="78"/>
      <c r="O177" s="78"/>
      <c r="P177" s="78"/>
      <c r="Q177" s="78"/>
      <c r="R177" s="78"/>
      <c r="S177" s="78"/>
      <c r="T177" s="79"/>
      <c r="AT177" s="16" t="s">
        <v>132</v>
      </c>
      <c r="AU177" s="16" t="s">
        <v>77</v>
      </c>
    </row>
    <row r="178" s="1" customFormat="1" ht="16.5" customHeight="1">
      <c r="B178" s="37"/>
      <c r="C178" s="204" t="s">
        <v>473</v>
      </c>
      <c r="D178" s="204" t="s">
        <v>125</v>
      </c>
      <c r="E178" s="205" t="s">
        <v>1120</v>
      </c>
      <c r="F178" s="206" t="s">
        <v>1121</v>
      </c>
      <c r="G178" s="207" t="s">
        <v>252</v>
      </c>
      <c r="H178" s="208">
        <v>50</v>
      </c>
      <c r="I178" s="209"/>
      <c r="J178" s="210">
        <f>ROUND(I178*H178,2)</f>
        <v>0</v>
      </c>
      <c r="K178" s="206" t="s">
        <v>1</v>
      </c>
      <c r="L178" s="42"/>
      <c r="M178" s="211" t="s">
        <v>1</v>
      </c>
      <c r="N178" s="212" t="s">
        <v>40</v>
      </c>
      <c r="O178" s="78"/>
      <c r="P178" s="213">
        <f>O178*H178</f>
        <v>0</v>
      </c>
      <c r="Q178" s="213">
        <v>0</v>
      </c>
      <c r="R178" s="213">
        <f>Q178*H178</f>
        <v>0</v>
      </c>
      <c r="S178" s="213">
        <v>0</v>
      </c>
      <c r="T178" s="214">
        <f>S178*H178</f>
        <v>0</v>
      </c>
      <c r="AR178" s="16" t="s">
        <v>142</v>
      </c>
      <c r="AT178" s="16" t="s">
        <v>125</v>
      </c>
      <c r="AU178" s="16" t="s">
        <v>77</v>
      </c>
      <c r="AY178" s="16" t="s">
        <v>122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77</v>
      </c>
      <c r="BK178" s="215">
        <f>ROUND(I178*H178,2)</f>
        <v>0</v>
      </c>
      <c r="BL178" s="16" t="s">
        <v>142</v>
      </c>
      <c r="BM178" s="16" t="s">
        <v>721</v>
      </c>
    </row>
    <row r="179" s="1" customFormat="1">
      <c r="B179" s="37"/>
      <c r="C179" s="38"/>
      <c r="D179" s="216" t="s">
        <v>132</v>
      </c>
      <c r="E179" s="38"/>
      <c r="F179" s="217" t="s">
        <v>1121</v>
      </c>
      <c r="G179" s="38"/>
      <c r="H179" s="38"/>
      <c r="I179" s="130"/>
      <c r="J179" s="38"/>
      <c r="K179" s="38"/>
      <c r="L179" s="42"/>
      <c r="M179" s="218"/>
      <c r="N179" s="78"/>
      <c r="O179" s="78"/>
      <c r="P179" s="78"/>
      <c r="Q179" s="78"/>
      <c r="R179" s="78"/>
      <c r="S179" s="78"/>
      <c r="T179" s="79"/>
      <c r="AT179" s="16" t="s">
        <v>132</v>
      </c>
      <c r="AU179" s="16" t="s">
        <v>77</v>
      </c>
    </row>
    <row r="180" s="1" customFormat="1" ht="16.5" customHeight="1">
      <c r="B180" s="37"/>
      <c r="C180" s="204" t="s">
        <v>480</v>
      </c>
      <c r="D180" s="204" t="s">
        <v>125</v>
      </c>
      <c r="E180" s="205" t="s">
        <v>1122</v>
      </c>
      <c r="F180" s="206" t="s">
        <v>1123</v>
      </c>
      <c r="G180" s="207" t="s">
        <v>1124</v>
      </c>
      <c r="H180" s="208">
        <v>0.025000000000000001</v>
      </c>
      <c r="I180" s="209"/>
      <c r="J180" s="210">
        <f>ROUND(I180*H180,2)</f>
        <v>0</v>
      </c>
      <c r="K180" s="206" t="s">
        <v>1</v>
      </c>
      <c r="L180" s="42"/>
      <c r="M180" s="211" t="s">
        <v>1</v>
      </c>
      <c r="N180" s="212" t="s">
        <v>40</v>
      </c>
      <c r="O180" s="78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AR180" s="16" t="s">
        <v>142</v>
      </c>
      <c r="AT180" s="16" t="s">
        <v>125</v>
      </c>
      <c r="AU180" s="16" t="s">
        <v>77</v>
      </c>
      <c r="AY180" s="16" t="s">
        <v>122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77</v>
      </c>
      <c r="BK180" s="215">
        <f>ROUND(I180*H180,2)</f>
        <v>0</v>
      </c>
      <c r="BL180" s="16" t="s">
        <v>142</v>
      </c>
      <c r="BM180" s="16" t="s">
        <v>733</v>
      </c>
    </row>
    <row r="181" s="1" customFormat="1">
      <c r="B181" s="37"/>
      <c r="C181" s="38"/>
      <c r="D181" s="216" t="s">
        <v>132</v>
      </c>
      <c r="E181" s="38"/>
      <c r="F181" s="217" t="s">
        <v>1123</v>
      </c>
      <c r="G181" s="38"/>
      <c r="H181" s="38"/>
      <c r="I181" s="130"/>
      <c r="J181" s="38"/>
      <c r="K181" s="38"/>
      <c r="L181" s="42"/>
      <c r="M181" s="218"/>
      <c r="N181" s="78"/>
      <c r="O181" s="78"/>
      <c r="P181" s="78"/>
      <c r="Q181" s="78"/>
      <c r="R181" s="78"/>
      <c r="S181" s="78"/>
      <c r="T181" s="79"/>
      <c r="AT181" s="16" t="s">
        <v>132</v>
      </c>
      <c r="AU181" s="16" t="s">
        <v>77</v>
      </c>
    </row>
    <row r="182" s="1" customFormat="1" ht="16.5" customHeight="1">
      <c r="B182" s="37"/>
      <c r="C182" s="204" t="s">
        <v>486</v>
      </c>
      <c r="D182" s="204" t="s">
        <v>125</v>
      </c>
      <c r="E182" s="205" t="s">
        <v>1125</v>
      </c>
      <c r="F182" s="206" t="s">
        <v>1126</v>
      </c>
      <c r="G182" s="207" t="s">
        <v>252</v>
      </c>
      <c r="H182" s="208">
        <v>250</v>
      </c>
      <c r="I182" s="209"/>
      <c r="J182" s="210">
        <f>ROUND(I182*H182,2)</f>
        <v>0</v>
      </c>
      <c r="K182" s="206" t="s">
        <v>1</v>
      </c>
      <c r="L182" s="42"/>
      <c r="M182" s="211" t="s">
        <v>1</v>
      </c>
      <c r="N182" s="212" t="s">
        <v>40</v>
      </c>
      <c r="O182" s="78"/>
      <c r="P182" s="213">
        <f>O182*H182</f>
        <v>0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AR182" s="16" t="s">
        <v>142</v>
      </c>
      <c r="AT182" s="16" t="s">
        <v>125</v>
      </c>
      <c r="AU182" s="16" t="s">
        <v>77</v>
      </c>
      <c r="AY182" s="16" t="s">
        <v>122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77</v>
      </c>
      <c r="BK182" s="215">
        <f>ROUND(I182*H182,2)</f>
        <v>0</v>
      </c>
      <c r="BL182" s="16" t="s">
        <v>142</v>
      </c>
      <c r="BM182" s="16" t="s">
        <v>750</v>
      </c>
    </row>
    <row r="183" s="1" customFormat="1">
      <c r="B183" s="37"/>
      <c r="C183" s="38"/>
      <c r="D183" s="216" t="s">
        <v>132</v>
      </c>
      <c r="E183" s="38"/>
      <c r="F183" s="217" t="s">
        <v>1126</v>
      </c>
      <c r="G183" s="38"/>
      <c r="H183" s="38"/>
      <c r="I183" s="130"/>
      <c r="J183" s="38"/>
      <c r="K183" s="38"/>
      <c r="L183" s="42"/>
      <c r="M183" s="218"/>
      <c r="N183" s="78"/>
      <c r="O183" s="78"/>
      <c r="P183" s="78"/>
      <c r="Q183" s="78"/>
      <c r="R183" s="78"/>
      <c r="S183" s="78"/>
      <c r="T183" s="79"/>
      <c r="AT183" s="16" t="s">
        <v>132</v>
      </c>
      <c r="AU183" s="16" t="s">
        <v>77</v>
      </c>
    </row>
    <row r="184" s="1" customFormat="1" ht="16.5" customHeight="1">
      <c r="B184" s="37"/>
      <c r="C184" s="204" t="s">
        <v>492</v>
      </c>
      <c r="D184" s="204" t="s">
        <v>125</v>
      </c>
      <c r="E184" s="205" t="s">
        <v>1127</v>
      </c>
      <c r="F184" s="206" t="s">
        <v>1128</v>
      </c>
      <c r="G184" s="207" t="s">
        <v>1129</v>
      </c>
      <c r="H184" s="208">
        <v>25</v>
      </c>
      <c r="I184" s="209"/>
      <c r="J184" s="210">
        <f>ROUND(I184*H184,2)</f>
        <v>0</v>
      </c>
      <c r="K184" s="206" t="s">
        <v>1</v>
      </c>
      <c r="L184" s="42"/>
      <c r="M184" s="211" t="s">
        <v>1</v>
      </c>
      <c r="N184" s="212" t="s">
        <v>40</v>
      </c>
      <c r="O184" s="78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AR184" s="16" t="s">
        <v>142</v>
      </c>
      <c r="AT184" s="16" t="s">
        <v>125</v>
      </c>
      <c r="AU184" s="16" t="s">
        <v>77</v>
      </c>
      <c r="AY184" s="16" t="s">
        <v>122</v>
      </c>
      <c r="BE184" s="215">
        <f>IF(N184="základní",J184,0)</f>
        <v>0</v>
      </c>
      <c r="BF184" s="215">
        <f>IF(N184="snížená",J184,0)</f>
        <v>0</v>
      </c>
      <c r="BG184" s="215">
        <f>IF(N184="zákl. přenesená",J184,0)</f>
        <v>0</v>
      </c>
      <c r="BH184" s="215">
        <f>IF(N184="sníž. přenesená",J184,0)</f>
        <v>0</v>
      </c>
      <c r="BI184" s="215">
        <f>IF(N184="nulová",J184,0)</f>
        <v>0</v>
      </c>
      <c r="BJ184" s="16" t="s">
        <v>77</v>
      </c>
      <c r="BK184" s="215">
        <f>ROUND(I184*H184,2)</f>
        <v>0</v>
      </c>
      <c r="BL184" s="16" t="s">
        <v>142</v>
      </c>
      <c r="BM184" s="16" t="s">
        <v>765</v>
      </c>
    </row>
    <row r="185" s="1" customFormat="1">
      <c r="B185" s="37"/>
      <c r="C185" s="38"/>
      <c r="D185" s="216" t="s">
        <v>132</v>
      </c>
      <c r="E185" s="38"/>
      <c r="F185" s="217" t="s">
        <v>1128</v>
      </c>
      <c r="G185" s="38"/>
      <c r="H185" s="38"/>
      <c r="I185" s="130"/>
      <c r="J185" s="38"/>
      <c r="K185" s="38"/>
      <c r="L185" s="42"/>
      <c r="M185" s="218"/>
      <c r="N185" s="78"/>
      <c r="O185" s="78"/>
      <c r="P185" s="78"/>
      <c r="Q185" s="78"/>
      <c r="R185" s="78"/>
      <c r="S185" s="78"/>
      <c r="T185" s="79"/>
      <c r="AT185" s="16" t="s">
        <v>132</v>
      </c>
      <c r="AU185" s="16" t="s">
        <v>77</v>
      </c>
    </row>
    <row r="186" s="1" customFormat="1" ht="16.5" customHeight="1">
      <c r="B186" s="37"/>
      <c r="C186" s="204" t="s">
        <v>498</v>
      </c>
      <c r="D186" s="204" t="s">
        <v>125</v>
      </c>
      <c r="E186" s="205" t="s">
        <v>1130</v>
      </c>
      <c r="F186" s="206" t="s">
        <v>1131</v>
      </c>
      <c r="G186" s="207" t="s">
        <v>272</v>
      </c>
      <c r="H186" s="208">
        <v>14</v>
      </c>
      <c r="I186" s="209"/>
      <c r="J186" s="210">
        <f>ROUND(I186*H186,2)</f>
        <v>0</v>
      </c>
      <c r="K186" s="206" t="s">
        <v>1</v>
      </c>
      <c r="L186" s="42"/>
      <c r="M186" s="211" t="s">
        <v>1</v>
      </c>
      <c r="N186" s="212" t="s">
        <v>40</v>
      </c>
      <c r="O186" s="78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AR186" s="16" t="s">
        <v>142</v>
      </c>
      <c r="AT186" s="16" t="s">
        <v>125</v>
      </c>
      <c r="AU186" s="16" t="s">
        <v>77</v>
      </c>
      <c r="AY186" s="16" t="s">
        <v>122</v>
      </c>
      <c r="BE186" s="215">
        <f>IF(N186="základní",J186,0)</f>
        <v>0</v>
      </c>
      <c r="BF186" s="215">
        <f>IF(N186="snížená",J186,0)</f>
        <v>0</v>
      </c>
      <c r="BG186" s="215">
        <f>IF(N186="zákl. přenesená",J186,0)</f>
        <v>0</v>
      </c>
      <c r="BH186" s="215">
        <f>IF(N186="sníž. přenesená",J186,0)</f>
        <v>0</v>
      </c>
      <c r="BI186" s="215">
        <f>IF(N186="nulová",J186,0)</f>
        <v>0</v>
      </c>
      <c r="BJ186" s="16" t="s">
        <v>77</v>
      </c>
      <c r="BK186" s="215">
        <f>ROUND(I186*H186,2)</f>
        <v>0</v>
      </c>
      <c r="BL186" s="16" t="s">
        <v>142</v>
      </c>
      <c r="BM186" s="16" t="s">
        <v>775</v>
      </c>
    </row>
    <row r="187" s="1" customFormat="1">
      <c r="B187" s="37"/>
      <c r="C187" s="38"/>
      <c r="D187" s="216" t="s">
        <v>132</v>
      </c>
      <c r="E187" s="38"/>
      <c r="F187" s="217" t="s">
        <v>1131</v>
      </c>
      <c r="G187" s="38"/>
      <c r="H187" s="38"/>
      <c r="I187" s="130"/>
      <c r="J187" s="38"/>
      <c r="K187" s="38"/>
      <c r="L187" s="42"/>
      <c r="M187" s="218"/>
      <c r="N187" s="78"/>
      <c r="O187" s="78"/>
      <c r="P187" s="78"/>
      <c r="Q187" s="78"/>
      <c r="R187" s="78"/>
      <c r="S187" s="78"/>
      <c r="T187" s="79"/>
      <c r="AT187" s="16" t="s">
        <v>132</v>
      </c>
      <c r="AU187" s="16" t="s">
        <v>77</v>
      </c>
    </row>
    <row r="188" s="1" customFormat="1" ht="16.5" customHeight="1">
      <c r="B188" s="37"/>
      <c r="C188" s="204" t="s">
        <v>503</v>
      </c>
      <c r="D188" s="204" t="s">
        <v>125</v>
      </c>
      <c r="E188" s="205" t="s">
        <v>1132</v>
      </c>
      <c r="F188" s="206" t="s">
        <v>1133</v>
      </c>
      <c r="G188" s="207" t="s">
        <v>252</v>
      </c>
      <c r="H188" s="208">
        <v>30</v>
      </c>
      <c r="I188" s="209"/>
      <c r="J188" s="210">
        <f>ROUND(I188*H188,2)</f>
        <v>0</v>
      </c>
      <c r="K188" s="206" t="s">
        <v>1</v>
      </c>
      <c r="L188" s="42"/>
      <c r="M188" s="211" t="s">
        <v>1</v>
      </c>
      <c r="N188" s="212" t="s">
        <v>40</v>
      </c>
      <c r="O188" s="78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AR188" s="16" t="s">
        <v>142</v>
      </c>
      <c r="AT188" s="16" t="s">
        <v>125</v>
      </c>
      <c r="AU188" s="16" t="s">
        <v>77</v>
      </c>
      <c r="AY188" s="16" t="s">
        <v>122</v>
      </c>
      <c r="BE188" s="215">
        <f>IF(N188="základní",J188,0)</f>
        <v>0</v>
      </c>
      <c r="BF188" s="215">
        <f>IF(N188="snížená",J188,0)</f>
        <v>0</v>
      </c>
      <c r="BG188" s="215">
        <f>IF(N188="zákl. přenesená",J188,0)</f>
        <v>0</v>
      </c>
      <c r="BH188" s="215">
        <f>IF(N188="sníž. přenesená",J188,0)</f>
        <v>0</v>
      </c>
      <c r="BI188" s="215">
        <f>IF(N188="nulová",J188,0)</f>
        <v>0</v>
      </c>
      <c r="BJ188" s="16" t="s">
        <v>77</v>
      </c>
      <c r="BK188" s="215">
        <f>ROUND(I188*H188,2)</f>
        <v>0</v>
      </c>
      <c r="BL188" s="16" t="s">
        <v>142</v>
      </c>
      <c r="BM188" s="16" t="s">
        <v>785</v>
      </c>
    </row>
    <row r="189" s="1" customFormat="1">
      <c r="B189" s="37"/>
      <c r="C189" s="38"/>
      <c r="D189" s="216" t="s">
        <v>132</v>
      </c>
      <c r="E189" s="38"/>
      <c r="F189" s="217" t="s">
        <v>1133</v>
      </c>
      <c r="G189" s="38"/>
      <c r="H189" s="38"/>
      <c r="I189" s="130"/>
      <c r="J189" s="38"/>
      <c r="K189" s="38"/>
      <c r="L189" s="42"/>
      <c r="M189" s="218"/>
      <c r="N189" s="78"/>
      <c r="O189" s="78"/>
      <c r="P189" s="78"/>
      <c r="Q189" s="78"/>
      <c r="R189" s="78"/>
      <c r="S189" s="78"/>
      <c r="T189" s="79"/>
      <c r="AT189" s="16" t="s">
        <v>132</v>
      </c>
      <c r="AU189" s="16" t="s">
        <v>77</v>
      </c>
    </row>
    <row r="190" s="1" customFormat="1" ht="16.5" customHeight="1">
      <c r="B190" s="37"/>
      <c r="C190" s="204" t="s">
        <v>512</v>
      </c>
      <c r="D190" s="204" t="s">
        <v>125</v>
      </c>
      <c r="E190" s="205" t="s">
        <v>1134</v>
      </c>
      <c r="F190" s="206" t="s">
        <v>1135</v>
      </c>
      <c r="G190" s="207" t="s">
        <v>272</v>
      </c>
      <c r="H190" s="208">
        <v>10</v>
      </c>
      <c r="I190" s="209"/>
      <c r="J190" s="210">
        <f>ROUND(I190*H190,2)</f>
        <v>0</v>
      </c>
      <c r="K190" s="206" t="s">
        <v>1</v>
      </c>
      <c r="L190" s="42"/>
      <c r="M190" s="211" t="s">
        <v>1</v>
      </c>
      <c r="N190" s="212" t="s">
        <v>40</v>
      </c>
      <c r="O190" s="78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AR190" s="16" t="s">
        <v>142</v>
      </c>
      <c r="AT190" s="16" t="s">
        <v>125</v>
      </c>
      <c r="AU190" s="16" t="s">
        <v>77</v>
      </c>
      <c r="AY190" s="16" t="s">
        <v>122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6" t="s">
        <v>77</v>
      </c>
      <c r="BK190" s="215">
        <f>ROUND(I190*H190,2)</f>
        <v>0</v>
      </c>
      <c r="BL190" s="16" t="s">
        <v>142</v>
      </c>
      <c r="BM190" s="16" t="s">
        <v>796</v>
      </c>
    </row>
    <row r="191" s="1" customFormat="1">
      <c r="B191" s="37"/>
      <c r="C191" s="38"/>
      <c r="D191" s="216" t="s">
        <v>132</v>
      </c>
      <c r="E191" s="38"/>
      <c r="F191" s="217" t="s">
        <v>1135</v>
      </c>
      <c r="G191" s="38"/>
      <c r="H191" s="38"/>
      <c r="I191" s="130"/>
      <c r="J191" s="38"/>
      <c r="K191" s="38"/>
      <c r="L191" s="42"/>
      <c r="M191" s="218"/>
      <c r="N191" s="78"/>
      <c r="O191" s="78"/>
      <c r="P191" s="78"/>
      <c r="Q191" s="78"/>
      <c r="R191" s="78"/>
      <c r="S191" s="78"/>
      <c r="T191" s="79"/>
      <c r="AT191" s="16" t="s">
        <v>132</v>
      </c>
      <c r="AU191" s="16" t="s">
        <v>77</v>
      </c>
    </row>
    <row r="192" s="1" customFormat="1" ht="16.5" customHeight="1">
      <c r="B192" s="37"/>
      <c r="C192" s="204" t="s">
        <v>518</v>
      </c>
      <c r="D192" s="204" t="s">
        <v>125</v>
      </c>
      <c r="E192" s="205" t="s">
        <v>1136</v>
      </c>
      <c r="F192" s="206" t="s">
        <v>1137</v>
      </c>
      <c r="G192" s="207" t="s">
        <v>169</v>
      </c>
      <c r="H192" s="208">
        <v>16</v>
      </c>
      <c r="I192" s="209"/>
      <c r="J192" s="210">
        <f>ROUND(I192*H192,2)</f>
        <v>0</v>
      </c>
      <c r="K192" s="206" t="s">
        <v>1</v>
      </c>
      <c r="L192" s="42"/>
      <c r="M192" s="211" t="s">
        <v>1</v>
      </c>
      <c r="N192" s="212" t="s">
        <v>40</v>
      </c>
      <c r="O192" s="78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AR192" s="16" t="s">
        <v>142</v>
      </c>
      <c r="AT192" s="16" t="s">
        <v>125</v>
      </c>
      <c r="AU192" s="16" t="s">
        <v>77</v>
      </c>
      <c r="AY192" s="16" t="s">
        <v>122</v>
      </c>
      <c r="BE192" s="215">
        <f>IF(N192="základní",J192,0)</f>
        <v>0</v>
      </c>
      <c r="BF192" s="215">
        <f>IF(N192="snížená",J192,0)</f>
        <v>0</v>
      </c>
      <c r="BG192" s="215">
        <f>IF(N192="zákl. přenesená",J192,0)</f>
        <v>0</v>
      </c>
      <c r="BH192" s="215">
        <f>IF(N192="sníž. přenesená",J192,0)</f>
        <v>0</v>
      </c>
      <c r="BI192" s="215">
        <f>IF(N192="nulová",J192,0)</f>
        <v>0</v>
      </c>
      <c r="BJ192" s="16" t="s">
        <v>77</v>
      </c>
      <c r="BK192" s="215">
        <f>ROUND(I192*H192,2)</f>
        <v>0</v>
      </c>
      <c r="BL192" s="16" t="s">
        <v>142</v>
      </c>
      <c r="BM192" s="16" t="s">
        <v>811</v>
      </c>
    </row>
    <row r="193" s="1" customFormat="1">
      <c r="B193" s="37"/>
      <c r="C193" s="38"/>
      <c r="D193" s="216" t="s">
        <v>132</v>
      </c>
      <c r="E193" s="38"/>
      <c r="F193" s="217" t="s">
        <v>1137</v>
      </c>
      <c r="G193" s="38"/>
      <c r="H193" s="38"/>
      <c r="I193" s="130"/>
      <c r="J193" s="38"/>
      <c r="K193" s="38"/>
      <c r="L193" s="42"/>
      <c r="M193" s="218"/>
      <c r="N193" s="78"/>
      <c r="O193" s="78"/>
      <c r="P193" s="78"/>
      <c r="Q193" s="78"/>
      <c r="R193" s="78"/>
      <c r="S193" s="78"/>
      <c r="T193" s="79"/>
      <c r="AT193" s="16" t="s">
        <v>132</v>
      </c>
      <c r="AU193" s="16" t="s">
        <v>77</v>
      </c>
    </row>
    <row r="194" s="1" customFormat="1" ht="16.5" customHeight="1">
      <c r="B194" s="37"/>
      <c r="C194" s="204" t="s">
        <v>523</v>
      </c>
      <c r="D194" s="204" t="s">
        <v>125</v>
      </c>
      <c r="E194" s="205" t="s">
        <v>1138</v>
      </c>
      <c r="F194" s="206" t="s">
        <v>1139</v>
      </c>
      <c r="G194" s="207" t="s">
        <v>169</v>
      </c>
      <c r="H194" s="208">
        <v>10</v>
      </c>
      <c r="I194" s="209"/>
      <c r="J194" s="210">
        <f>ROUND(I194*H194,2)</f>
        <v>0</v>
      </c>
      <c r="K194" s="206" t="s">
        <v>1</v>
      </c>
      <c r="L194" s="42"/>
      <c r="M194" s="211" t="s">
        <v>1</v>
      </c>
      <c r="N194" s="212" t="s">
        <v>40</v>
      </c>
      <c r="O194" s="78"/>
      <c r="P194" s="213">
        <f>O194*H194</f>
        <v>0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AR194" s="16" t="s">
        <v>142</v>
      </c>
      <c r="AT194" s="16" t="s">
        <v>125</v>
      </c>
      <c r="AU194" s="16" t="s">
        <v>77</v>
      </c>
      <c r="AY194" s="16" t="s">
        <v>122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6" t="s">
        <v>77</v>
      </c>
      <c r="BK194" s="215">
        <f>ROUND(I194*H194,2)</f>
        <v>0</v>
      </c>
      <c r="BL194" s="16" t="s">
        <v>142</v>
      </c>
      <c r="BM194" s="16" t="s">
        <v>1140</v>
      </c>
    </row>
    <row r="195" s="1" customFormat="1">
      <c r="B195" s="37"/>
      <c r="C195" s="38"/>
      <c r="D195" s="216" t="s">
        <v>132</v>
      </c>
      <c r="E195" s="38"/>
      <c r="F195" s="217" t="s">
        <v>1139</v>
      </c>
      <c r="G195" s="38"/>
      <c r="H195" s="38"/>
      <c r="I195" s="130"/>
      <c r="J195" s="38"/>
      <c r="K195" s="38"/>
      <c r="L195" s="42"/>
      <c r="M195" s="218"/>
      <c r="N195" s="78"/>
      <c r="O195" s="78"/>
      <c r="P195" s="78"/>
      <c r="Q195" s="78"/>
      <c r="R195" s="78"/>
      <c r="S195" s="78"/>
      <c r="T195" s="79"/>
      <c r="AT195" s="16" t="s">
        <v>132</v>
      </c>
      <c r="AU195" s="16" t="s">
        <v>77</v>
      </c>
    </row>
    <row r="196" s="1" customFormat="1" ht="16.5" customHeight="1">
      <c r="B196" s="37"/>
      <c r="C196" s="204" t="s">
        <v>532</v>
      </c>
      <c r="D196" s="204" t="s">
        <v>125</v>
      </c>
      <c r="E196" s="205" t="s">
        <v>1141</v>
      </c>
      <c r="F196" s="206" t="s">
        <v>1142</v>
      </c>
      <c r="G196" s="207" t="s">
        <v>252</v>
      </c>
      <c r="H196" s="208">
        <v>50</v>
      </c>
      <c r="I196" s="209"/>
      <c r="J196" s="210">
        <f>ROUND(I196*H196,2)</f>
        <v>0</v>
      </c>
      <c r="K196" s="206" t="s">
        <v>1</v>
      </c>
      <c r="L196" s="42"/>
      <c r="M196" s="211" t="s">
        <v>1</v>
      </c>
      <c r="N196" s="212" t="s">
        <v>40</v>
      </c>
      <c r="O196" s="78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AR196" s="16" t="s">
        <v>142</v>
      </c>
      <c r="AT196" s="16" t="s">
        <v>125</v>
      </c>
      <c r="AU196" s="16" t="s">
        <v>77</v>
      </c>
      <c r="AY196" s="16" t="s">
        <v>122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77</v>
      </c>
      <c r="BK196" s="215">
        <f>ROUND(I196*H196,2)</f>
        <v>0</v>
      </c>
      <c r="BL196" s="16" t="s">
        <v>142</v>
      </c>
      <c r="BM196" s="16" t="s">
        <v>1143</v>
      </c>
    </row>
    <row r="197" s="1" customFormat="1">
      <c r="B197" s="37"/>
      <c r="C197" s="38"/>
      <c r="D197" s="216" t="s">
        <v>132</v>
      </c>
      <c r="E197" s="38"/>
      <c r="F197" s="217" t="s">
        <v>1142</v>
      </c>
      <c r="G197" s="38"/>
      <c r="H197" s="38"/>
      <c r="I197" s="130"/>
      <c r="J197" s="38"/>
      <c r="K197" s="38"/>
      <c r="L197" s="42"/>
      <c r="M197" s="218"/>
      <c r="N197" s="78"/>
      <c r="O197" s="78"/>
      <c r="P197" s="78"/>
      <c r="Q197" s="78"/>
      <c r="R197" s="78"/>
      <c r="S197" s="78"/>
      <c r="T197" s="79"/>
      <c r="AT197" s="16" t="s">
        <v>132</v>
      </c>
      <c r="AU197" s="16" t="s">
        <v>77</v>
      </c>
    </row>
    <row r="198" s="1" customFormat="1" ht="16.5" customHeight="1">
      <c r="B198" s="37"/>
      <c r="C198" s="204" t="s">
        <v>537</v>
      </c>
      <c r="D198" s="204" t="s">
        <v>125</v>
      </c>
      <c r="E198" s="205" t="s">
        <v>1144</v>
      </c>
      <c r="F198" s="206" t="s">
        <v>1145</v>
      </c>
      <c r="G198" s="207" t="s">
        <v>252</v>
      </c>
      <c r="H198" s="208">
        <v>50</v>
      </c>
      <c r="I198" s="209"/>
      <c r="J198" s="210">
        <f>ROUND(I198*H198,2)</f>
        <v>0</v>
      </c>
      <c r="K198" s="206" t="s">
        <v>1</v>
      </c>
      <c r="L198" s="42"/>
      <c r="M198" s="211" t="s">
        <v>1</v>
      </c>
      <c r="N198" s="212" t="s">
        <v>40</v>
      </c>
      <c r="O198" s="78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AR198" s="16" t="s">
        <v>142</v>
      </c>
      <c r="AT198" s="16" t="s">
        <v>125</v>
      </c>
      <c r="AU198" s="16" t="s">
        <v>77</v>
      </c>
      <c r="AY198" s="16" t="s">
        <v>122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16" t="s">
        <v>77</v>
      </c>
      <c r="BK198" s="215">
        <f>ROUND(I198*H198,2)</f>
        <v>0</v>
      </c>
      <c r="BL198" s="16" t="s">
        <v>142</v>
      </c>
      <c r="BM198" s="16" t="s">
        <v>1146</v>
      </c>
    </row>
    <row r="199" s="1" customFormat="1">
      <c r="B199" s="37"/>
      <c r="C199" s="38"/>
      <c r="D199" s="216" t="s">
        <v>132</v>
      </c>
      <c r="E199" s="38"/>
      <c r="F199" s="217" t="s">
        <v>1145</v>
      </c>
      <c r="G199" s="38"/>
      <c r="H199" s="38"/>
      <c r="I199" s="130"/>
      <c r="J199" s="38"/>
      <c r="K199" s="38"/>
      <c r="L199" s="42"/>
      <c r="M199" s="218"/>
      <c r="N199" s="78"/>
      <c r="O199" s="78"/>
      <c r="P199" s="78"/>
      <c r="Q199" s="78"/>
      <c r="R199" s="78"/>
      <c r="S199" s="78"/>
      <c r="T199" s="79"/>
      <c r="AT199" s="16" t="s">
        <v>132</v>
      </c>
      <c r="AU199" s="16" t="s">
        <v>77</v>
      </c>
    </row>
    <row r="200" s="1" customFormat="1" ht="16.5" customHeight="1">
      <c r="B200" s="37"/>
      <c r="C200" s="204" t="s">
        <v>544</v>
      </c>
      <c r="D200" s="204" t="s">
        <v>125</v>
      </c>
      <c r="E200" s="205" t="s">
        <v>1147</v>
      </c>
      <c r="F200" s="206" t="s">
        <v>1148</v>
      </c>
      <c r="G200" s="207" t="s">
        <v>252</v>
      </c>
      <c r="H200" s="208">
        <v>100</v>
      </c>
      <c r="I200" s="209"/>
      <c r="J200" s="210">
        <f>ROUND(I200*H200,2)</f>
        <v>0</v>
      </c>
      <c r="K200" s="206" t="s">
        <v>1</v>
      </c>
      <c r="L200" s="42"/>
      <c r="M200" s="211" t="s">
        <v>1</v>
      </c>
      <c r="N200" s="212" t="s">
        <v>40</v>
      </c>
      <c r="O200" s="78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AR200" s="16" t="s">
        <v>142</v>
      </c>
      <c r="AT200" s="16" t="s">
        <v>125</v>
      </c>
      <c r="AU200" s="16" t="s">
        <v>77</v>
      </c>
      <c r="AY200" s="16" t="s">
        <v>122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6" t="s">
        <v>77</v>
      </c>
      <c r="BK200" s="215">
        <f>ROUND(I200*H200,2)</f>
        <v>0</v>
      </c>
      <c r="BL200" s="16" t="s">
        <v>142</v>
      </c>
      <c r="BM200" s="16" t="s">
        <v>1149</v>
      </c>
    </row>
    <row r="201" s="1" customFormat="1">
      <c r="B201" s="37"/>
      <c r="C201" s="38"/>
      <c r="D201" s="216" t="s">
        <v>132</v>
      </c>
      <c r="E201" s="38"/>
      <c r="F201" s="217" t="s">
        <v>1148</v>
      </c>
      <c r="G201" s="38"/>
      <c r="H201" s="38"/>
      <c r="I201" s="130"/>
      <c r="J201" s="38"/>
      <c r="K201" s="38"/>
      <c r="L201" s="42"/>
      <c r="M201" s="218"/>
      <c r="N201" s="78"/>
      <c r="O201" s="78"/>
      <c r="P201" s="78"/>
      <c r="Q201" s="78"/>
      <c r="R201" s="78"/>
      <c r="S201" s="78"/>
      <c r="T201" s="79"/>
      <c r="AT201" s="16" t="s">
        <v>132</v>
      </c>
      <c r="AU201" s="16" t="s">
        <v>77</v>
      </c>
    </row>
    <row r="202" s="1" customFormat="1" ht="16.5" customHeight="1">
      <c r="B202" s="37"/>
      <c r="C202" s="204" t="s">
        <v>549</v>
      </c>
      <c r="D202" s="204" t="s">
        <v>125</v>
      </c>
      <c r="E202" s="205" t="s">
        <v>1150</v>
      </c>
      <c r="F202" s="206" t="s">
        <v>1151</v>
      </c>
      <c r="G202" s="207" t="s">
        <v>252</v>
      </c>
      <c r="H202" s="208">
        <v>250</v>
      </c>
      <c r="I202" s="209"/>
      <c r="J202" s="210">
        <f>ROUND(I202*H202,2)</f>
        <v>0</v>
      </c>
      <c r="K202" s="206" t="s">
        <v>1</v>
      </c>
      <c r="L202" s="42"/>
      <c r="M202" s="211" t="s">
        <v>1</v>
      </c>
      <c r="N202" s="212" t="s">
        <v>40</v>
      </c>
      <c r="O202" s="78"/>
      <c r="P202" s="213">
        <f>O202*H202</f>
        <v>0</v>
      </c>
      <c r="Q202" s="213">
        <v>0</v>
      </c>
      <c r="R202" s="213">
        <f>Q202*H202</f>
        <v>0</v>
      </c>
      <c r="S202" s="213">
        <v>0</v>
      </c>
      <c r="T202" s="214">
        <f>S202*H202</f>
        <v>0</v>
      </c>
      <c r="AR202" s="16" t="s">
        <v>142</v>
      </c>
      <c r="AT202" s="16" t="s">
        <v>125</v>
      </c>
      <c r="AU202" s="16" t="s">
        <v>77</v>
      </c>
      <c r="AY202" s="16" t="s">
        <v>122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16" t="s">
        <v>77</v>
      </c>
      <c r="BK202" s="215">
        <f>ROUND(I202*H202,2)</f>
        <v>0</v>
      </c>
      <c r="BL202" s="16" t="s">
        <v>142</v>
      </c>
      <c r="BM202" s="16" t="s">
        <v>1152</v>
      </c>
    </row>
    <row r="203" s="1" customFormat="1">
      <c r="B203" s="37"/>
      <c r="C203" s="38"/>
      <c r="D203" s="216" t="s">
        <v>132</v>
      </c>
      <c r="E203" s="38"/>
      <c r="F203" s="217" t="s">
        <v>1151</v>
      </c>
      <c r="G203" s="38"/>
      <c r="H203" s="38"/>
      <c r="I203" s="130"/>
      <c r="J203" s="38"/>
      <c r="K203" s="38"/>
      <c r="L203" s="42"/>
      <c r="M203" s="218"/>
      <c r="N203" s="78"/>
      <c r="O203" s="78"/>
      <c r="P203" s="78"/>
      <c r="Q203" s="78"/>
      <c r="R203" s="78"/>
      <c r="S203" s="78"/>
      <c r="T203" s="79"/>
      <c r="AT203" s="16" t="s">
        <v>132</v>
      </c>
      <c r="AU203" s="16" t="s">
        <v>77</v>
      </c>
    </row>
    <row r="204" s="1" customFormat="1" ht="16.5" customHeight="1">
      <c r="B204" s="37"/>
      <c r="C204" s="204" t="s">
        <v>554</v>
      </c>
      <c r="D204" s="204" t="s">
        <v>125</v>
      </c>
      <c r="E204" s="205" t="s">
        <v>1153</v>
      </c>
      <c r="F204" s="206" t="s">
        <v>1154</v>
      </c>
      <c r="G204" s="207" t="s">
        <v>272</v>
      </c>
      <c r="H204" s="208">
        <v>15</v>
      </c>
      <c r="I204" s="209"/>
      <c r="J204" s="210">
        <f>ROUND(I204*H204,2)</f>
        <v>0</v>
      </c>
      <c r="K204" s="206" t="s">
        <v>1</v>
      </c>
      <c r="L204" s="42"/>
      <c r="M204" s="211" t="s">
        <v>1</v>
      </c>
      <c r="N204" s="212" t="s">
        <v>40</v>
      </c>
      <c r="O204" s="78"/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AR204" s="16" t="s">
        <v>142</v>
      </c>
      <c r="AT204" s="16" t="s">
        <v>125</v>
      </c>
      <c r="AU204" s="16" t="s">
        <v>77</v>
      </c>
      <c r="AY204" s="16" t="s">
        <v>122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6" t="s">
        <v>77</v>
      </c>
      <c r="BK204" s="215">
        <f>ROUND(I204*H204,2)</f>
        <v>0</v>
      </c>
      <c r="BL204" s="16" t="s">
        <v>142</v>
      </c>
      <c r="BM204" s="16" t="s">
        <v>1155</v>
      </c>
    </row>
    <row r="205" s="1" customFormat="1">
      <c r="B205" s="37"/>
      <c r="C205" s="38"/>
      <c r="D205" s="216" t="s">
        <v>132</v>
      </c>
      <c r="E205" s="38"/>
      <c r="F205" s="217" t="s">
        <v>1154</v>
      </c>
      <c r="G205" s="38"/>
      <c r="H205" s="38"/>
      <c r="I205" s="130"/>
      <c r="J205" s="38"/>
      <c r="K205" s="38"/>
      <c r="L205" s="42"/>
      <c r="M205" s="218"/>
      <c r="N205" s="78"/>
      <c r="O205" s="78"/>
      <c r="P205" s="78"/>
      <c r="Q205" s="78"/>
      <c r="R205" s="78"/>
      <c r="S205" s="78"/>
      <c r="T205" s="79"/>
      <c r="AT205" s="16" t="s">
        <v>132</v>
      </c>
      <c r="AU205" s="16" t="s">
        <v>77</v>
      </c>
    </row>
    <row r="206" s="1" customFormat="1" ht="16.5" customHeight="1">
      <c r="B206" s="37"/>
      <c r="C206" s="204" t="s">
        <v>560</v>
      </c>
      <c r="D206" s="204" t="s">
        <v>125</v>
      </c>
      <c r="E206" s="205" t="s">
        <v>1156</v>
      </c>
      <c r="F206" s="206" t="s">
        <v>1157</v>
      </c>
      <c r="G206" s="207" t="s">
        <v>272</v>
      </c>
      <c r="H206" s="208">
        <v>2</v>
      </c>
      <c r="I206" s="209"/>
      <c r="J206" s="210">
        <f>ROUND(I206*H206,2)</f>
        <v>0</v>
      </c>
      <c r="K206" s="206" t="s">
        <v>1</v>
      </c>
      <c r="L206" s="42"/>
      <c r="M206" s="211" t="s">
        <v>1</v>
      </c>
      <c r="N206" s="212" t="s">
        <v>40</v>
      </c>
      <c r="O206" s="78"/>
      <c r="P206" s="213">
        <f>O206*H206</f>
        <v>0</v>
      </c>
      <c r="Q206" s="213">
        <v>0</v>
      </c>
      <c r="R206" s="213">
        <f>Q206*H206</f>
        <v>0</v>
      </c>
      <c r="S206" s="213">
        <v>0</v>
      </c>
      <c r="T206" s="214">
        <f>S206*H206</f>
        <v>0</v>
      </c>
      <c r="AR206" s="16" t="s">
        <v>142</v>
      </c>
      <c r="AT206" s="16" t="s">
        <v>125</v>
      </c>
      <c r="AU206" s="16" t="s">
        <v>77</v>
      </c>
      <c r="AY206" s="16" t="s">
        <v>122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16" t="s">
        <v>77</v>
      </c>
      <c r="BK206" s="215">
        <f>ROUND(I206*H206,2)</f>
        <v>0</v>
      </c>
      <c r="BL206" s="16" t="s">
        <v>142</v>
      </c>
      <c r="BM206" s="16" t="s">
        <v>1158</v>
      </c>
    </row>
    <row r="207" s="1" customFormat="1">
      <c r="B207" s="37"/>
      <c r="C207" s="38"/>
      <c r="D207" s="216" t="s">
        <v>132</v>
      </c>
      <c r="E207" s="38"/>
      <c r="F207" s="217" t="s">
        <v>1157</v>
      </c>
      <c r="G207" s="38"/>
      <c r="H207" s="38"/>
      <c r="I207" s="130"/>
      <c r="J207" s="38"/>
      <c r="K207" s="38"/>
      <c r="L207" s="42"/>
      <c r="M207" s="218"/>
      <c r="N207" s="78"/>
      <c r="O207" s="78"/>
      <c r="P207" s="78"/>
      <c r="Q207" s="78"/>
      <c r="R207" s="78"/>
      <c r="S207" s="78"/>
      <c r="T207" s="79"/>
      <c r="AT207" s="16" t="s">
        <v>132</v>
      </c>
      <c r="AU207" s="16" t="s">
        <v>77</v>
      </c>
    </row>
    <row r="208" s="1" customFormat="1" ht="16.5" customHeight="1">
      <c r="B208" s="37"/>
      <c r="C208" s="204" t="s">
        <v>565</v>
      </c>
      <c r="D208" s="204" t="s">
        <v>125</v>
      </c>
      <c r="E208" s="205" t="s">
        <v>1159</v>
      </c>
      <c r="F208" s="206" t="s">
        <v>1160</v>
      </c>
      <c r="G208" s="207" t="s">
        <v>189</v>
      </c>
      <c r="H208" s="208">
        <v>20</v>
      </c>
      <c r="I208" s="209"/>
      <c r="J208" s="210">
        <f>ROUND(I208*H208,2)</f>
        <v>0</v>
      </c>
      <c r="K208" s="206" t="s">
        <v>1</v>
      </c>
      <c r="L208" s="42"/>
      <c r="M208" s="211" t="s">
        <v>1</v>
      </c>
      <c r="N208" s="212" t="s">
        <v>40</v>
      </c>
      <c r="O208" s="78"/>
      <c r="P208" s="213">
        <f>O208*H208</f>
        <v>0</v>
      </c>
      <c r="Q208" s="213">
        <v>0</v>
      </c>
      <c r="R208" s="213">
        <f>Q208*H208</f>
        <v>0</v>
      </c>
      <c r="S208" s="213">
        <v>0</v>
      </c>
      <c r="T208" s="214">
        <f>S208*H208</f>
        <v>0</v>
      </c>
      <c r="AR208" s="16" t="s">
        <v>142</v>
      </c>
      <c r="AT208" s="16" t="s">
        <v>125</v>
      </c>
      <c r="AU208" s="16" t="s">
        <v>77</v>
      </c>
      <c r="AY208" s="16" t="s">
        <v>122</v>
      </c>
      <c r="BE208" s="215">
        <f>IF(N208="základní",J208,0)</f>
        <v>0</v>
      </c>
      <c r="BF208" s="215">
        <f>IF(N208="snížená",J208,0)</f>
        <v>0</v>
      </c>
      <c r="BG208" s="215">
        <f>IF(N208="zákl. přenesená",J208,0)</f>
        <v>0</v>
      </c>
      <c r="BH208" s="215">
        <f>IF(N208="sníž. přenesená",J208,0)</f>
        <v>0</v>
      </c>
      <c r="BI208" s="215">
        <f>IF(N208="nulová",J208,0)</f>
        <v>0</v>
      </c>
      <c r="BJ208" s="16" t="s">
        <v>77</v>
      </c>
      <c r="BK208" s="215">
        <f>ROUND(I208*H208,2)</f>
        <v>0</v>
      </c>
      <c r="BL208" s="16" t="s">
        <v>142</v>
      </c>
      <c r="BM208" s="16" t="s">
        <v>1161</v>
      </c>
    </row>
    <row r="209" s="1" customFormat="1">
      <c r="B209" s="37"/>
      <c r="C209" s="38"/>
      <c r="D209" s="216" t="s">
        <v>132</v>
      </c>
      <c r="E209" s="38"/>
      <c r="F209" s="217" t="s">
        <v>1160</v>
      </c>
      <c r="G209" s="38"/>
      <c r="H209" s="38"/>
      <c r="I209" s="130"/>
      <c r="J209" s="38"/>
      <c r="K209" s="38"/>
      <c r="L209" s="42"/>
      <c r="M209" s="218"/>
      <c r="N209" s="78"/>
      <c r="O209" s="78"/>
      <c r="P209" s="78"/>
      <c r="Q209" s="78"/>
      <c r="R209" s="78"/>
      <c r="S209" s="78"/>
      <c r="T209" s="79"/>
      <c r="AT209" s="16" t="s">
        <v>132</v>
      </c>
      <c r="AU209" s="16" t="s">
        <v>77</v>
      </c>
    </row>
    <row r="210" s="1" customFormat="1" ht="16.5" customHeight="1">
      <c r="B210" s="37"/>
      <c r="C210" s="204" t="s">
        <v>571</v>
      </c>
      <c r="D210" s="204" t="s">
        <v>125</v>
      </c>
      <c r="E210" s="205" t="s">
        <v>1162</v>
      </c>
      <c r="F210" s="206" t="s">
        <v>1163</v>
      </c>
      <c r="G210" s="207" t="s">
        <v>189</v>
      </c>
      <c r="H210" s="208">
        <v>20</v>
      </c>
      <c r="I210" s="209"/>
      <c r="J210" s="210">
        <f>ROUND(I210*H210,2)</f>
        <v>0</v>
      </c>
      <c r="K210" s="206" t="s">
        <v>1</v>
      </c>
      <c r="L210" s="42"/>
      <c r="M210" s="211" t="s">
        <v>1</v>
      </c>
      <c r="N210" s="212" t="s">
        <v>40</v>
      </c>
      <c r="O210" s="78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AR210" s="16" t="s">
        <v>142</v>
      </c>
      <c r="AT210" s="16" t="s">
        <v>125</v>
      </c>
      <c r="AU210" s="16" t="s">
        <v>77</v>
      </c>
      <c r="AY210" s="16" t="s">
        <v>122</v>
      </c>
      <c r="BE210" s="215">
        <f>IF(N210="základní",J210,0)</f>
        <v>0</v>
      </c>
      <c r="BF210" s="215">
        <f>IF(N210="snížená",J210,0)</f>
        <v>0</v>
      </c>
      <c r="BG210" s="215">
        <f>IF(N210="zákl. přenesená",J210,0)</f>
        <v>0</v>
      </c>
      <c r="BH210" s="215">
        <f>IF(N210="sníž. přenesená",J210,0)</f>
        <v>0</v>
      </c>
      <c r="BI210" s="215">
        <f>IF(N210="nulová",J210,0)</f>
        <v>0</v>
      </c>
      <c r="BJ210" s="16" t="s">
        <v>77</v>
      </c>
      <c r="BK210" s="215">
        <f>ROUND(I210*H210,2)</f>
        <v>0</v>
      </c>
      <c r="BL210" s="16" t="s">
        <v>142</v>
      </c>
      <c r="BM210" s="16" t="s">
        <v>1164</v>
      </c>
    </row>
    <row r="211" s="1" customFormat="1">
      <c r="B211" s="37"/>
      <c r="C211" s="38"/>
      <c r="D211" s="216" t="s">
        <v>132</v>
      </c>
      <c r="E211" s="38"/>
      <c r="F211" s="217" t="s">
        <v>1163</v>
      </c>
      <c r="G211" s="38"/>
      <c r="H211" s="38"/>
      <c r="I211" s="130"/>
      <c r="J211" s="38"/>
      <c r="K211" s="38"/>
      <c r="L211" s="42"/>
      <c r="M211" s="218"/>
      <c r="N211" s="78"/>
      <c r="O211" s="78"/>
      <c r="P211" s="78"/>
      <c r="Q211" s="78"/>
      <c r="R211" s="78"/>
      <c r="S211" s="78"/>
      <c r="T211" s="79"/>
      <c r="AT211" s="16" t="s">
        <v>132</v>
      </c>
      <c r="AU211" s="16" t="s">
        <v>77</v>
      </c>
    </row>
    <row r="212" s="1" customFormat="1" ht="16.5" customHeight="1">
      <c r="B212" s="37"/>
      <c r="C212" s="204" t="s">
        <v>575</v>
      </c>
      <c r="D212" s="204" t="s">
        <v>125</v>
      </c>
      <c r="E212" s="205" t="s">
        <v>1165</v>
      </c>
      <c r="F212" s="206" t="s">
        <v>1166</v>
      </c>
      <c r="G212" s="207" t="s">
        <v>252</v>
      </c>
      <c r="H212" s="208">
        <v>10</v>
      </c>
      <c r="I212" s="209"/>
      <c r="J212" s="210">
        <f>ROUND(I212*H212,2)</f>
        <v>0</v>
      </c>
      <c r="K212" s="206" t="s">
        <v>1</v>
      </c>
      <c r="L212" s="42"/>
      <c r="M212" s="211" t="s">
        <v>1</v>
      </c>
      <c r="N212" s="212" t="s">
        <v>40</v>
      </c>
      <c r="O212" s="78"/>
      <c r="P212" s="213">
        <f>O212*H212</f>
        <v>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AR212" s="16" t="s">
        <v>142</v>
      </c>
      <c r="AT212" s="16" t="s">
        <v>125</v>
      </c>
      <c r="AU212" s="16" t="s">
        <v>77</v>
      </c>
      <c r="AY212" s="16" t="s">
        <v>122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6" t="s">
        <v>77</v>
      </c>
      <c r="BK212" s="215">
        <f>ROUND(I212*H212,2)</f>
        <v>0</v>
      </c>
      <c r="BL212" s="16" t="s">
        <v>142</v>
      </c>
      <c r="BM212" s="16" t="s">
        <v>1167</v>
      </c>
    </row>
    <row r="213" s="1" customFormat="1">
      <c r="B213" s="37"/>
      <c r="C213" s="38"/>
      <c r="D213" s="216" t="s">
        <v>132</v>
      </c>
      <c r="E213" s="38"/>
      <c r="F213" s="217" t="s">
        <v>1166</v>
      </c>
      <c r="G213" s="38"/>
      <c r="H213" s="38"/>
      <c r="I213" s="130"/>
      <c r="J213" s="38"/>
      <c r="K213" s="38"/>
      <c r="L213" s="42"/>
      <c r="M213" s="218"/>
      <c r="N213" s="78"/>
      <c r="O213" s="78"/>
      <c r="P213" s="78"/>
      <c r="Q213" s="78"/>
      <c r="R213" s="78"/>
      <c r="S213" s="78"/>
      <c r="T213" s="79"/>
      <c r="AT213" s="16" t="s">
        <v>132</v>
      </c>
      <c r="AU213" s="16" t="s">
        <v>77</v>
      </c>
    </row>
    <row r="214" s="1" customFormat="1" ht="16.5" customHeight="1">
      <c r="B214" s="37"/>
      <c r="C214" s="204" t="s">
        <v>580</v>
      </c>
      <c r="D214" s="204" t="s">
        <v>125</v>
      </c>
      <c r="E214" s="205" t="s">
        <v>1168</v>
      </c>
      <c r="F214" s="206" t="s">
        <v>1169</v>
      </c>
      <c r="G214" s="207" t="s">
        <v>272</v>
      </c>
      <c r="H214" s="208">
        <v>25</v>
      </c>
      <c r="I214" s="209"/>
      <c r="J214" s="210">
        <f>ROUND(I214*H214,2)</f>
        <v>0</v>
      </c>
      <c r="K214" s="206" t="s">
        <v>1</v>
      </c>
      <c r="L214" s="42"/>
      <c r="M214" s="211" t="s">
        <v>1</v>
      </c>
      <c r="N214" s="212" t="s">
        <v>40</v>
      </c>
      <c r="O214" s="78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AR214" s="16" t="s">
        <v>142</v>
      </c>
      <c r="AT214" s="16" t="s">
        <v>125</v>
      </c>
      <c r="AU214" s="16" t="s">
        <v>77</v>
      </c>
      <c r="AY214" s="16" t="s">
        <v>122</v>
      </c>
      <c r="BE214" s="215">
        <f>IF(N214="základní",J214,0)</f>
        <v>0</v>
      </c>
      <c r="BF214" s="215">
        <f>IF(N214="snížená",J214,0)</f>
        <v>0</v>
      </c>
      <c r="BG214" s="215">
        <f>IF(N214="zákl. přenesená",J214,0)</f>
        <v>0</v>
      </c>
      <c r="BH214" s="215">
        <f>IF(N214="sníž. přenesená",J214,0)</f>
        <v>0</v>
      </c>
      <c r="BI214" s="215">
        <f>IF(N214="nulová",J214,0)</f>
        <v>0</v>
      </c>
      <c r="BJ214" s="16" t="s">
        <v>77</v>
      </c>
      <c r="BK214" s="215">
        <f>ROUND(I214*H214,2)</f>
        <v>0</v>
      </c>
      <c r="BL214" s="16" t="s">
        <v>142</v>
      </c>
      <c r="BM214" s="16" t="s">
        <v>1170</v>
      </c>
    </row>
    <row r="215" s="1" customFormat="1">
      <c r="B215" s="37"/>
      <c r="C215" s="38"/>
      <c r="D215" s="216" t="s">
        <v>132</v>
      </c>
      <c r="E215" s="38"/>
      <c r="F215" s="217" t="s">
        <v>1169</v>
      </c>
      <c r="G215" s="38"/>
      <c r="H215" s="38"/>
      <c r="I215" s="130"/>
      <c r="J215" s="38"/>
      <c r="K215" s="38"/>
      <c r="L215" s="42"/>
      <c r="M215" s="218"/>
      <c r="N215" s="78"/>
      <c r="O215" s="78"/>
      <c r="P215" s="78"/>
      <c r="Q215" s="78"/>
      <c r="R215" s="78"/>
      <c r="S215" s="78"/>
      <c r="T215" s="79"/>
      <c r="AT215" s="16" t="s">
        <v>132</v>
      </c>
      <c r="AU215" s="16" t="s">
        <v>77</v>
      </c>
    </row>
    <row r="216" s="1" customFormat="1" ht="16.5" customHeight="1">
      <c r="B216" s="37"/>
      <c r="C216" s="204" t="s">
        <v>585</v>
      </c>
      <c r="D216" s="204" t="s">
        <v>125</v>
      </c>
      <c r="E216" s="205" t="s">
        <v>1171</v>
      </c>
      <c r="F216" s="206" t="s">
        <v>1172</v>
      </c>
      <c r="G216" s="207" t="s">
        <v>272</v>
      </c>
      <c r="H216" s="208">
        <v>1.5</v>
      </c>
      <c r="I216" s="209"/>
      <c r="J216" s="210">
        <f>ROUND(I216*H216,2)</f>
        <v>0</v>
      </c>
      <c r="K216" s="206" t="s">
        <v>1</v>
      </c>
      <c r="L216" s="42"/>
      <c r="M216" s="211" t="s">
        <v>1</v>
      </c>
      <c r="N216" s="212" t="s">
        <v>40</v>
      </c>
      <c r="O216" s="78"/>
      <c r="P216" s="213">
        <f>O216*H216</f>
        <v>0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AR216" s="16" t="s">
        <v>142</v>
      </c>
      <c r="AT216" s="16" t="s">
        <v>125</v>
      </c>
      <c r="AU216" s="16" t="s">
        <v>77</v>
      </c>
      <c r="AY216" s="16" t="s">
        <v>122</v>
      </c>
      <c r="BE216" s="215">
        <f>IF(N216="základní",J216,0)</f>
        <v>0</v>
      </c>
      <c r="BF216" s="215">
        <f>IF(N216="snížená",J216,0)</f>
        <v>0</v>
      </c>
      <c r="BG216" s="215">
        <f>IF(N216="zákl. přenesená",J216,0)</f>
        <v>0</v>
      </c>
      <c r="BH216" s="215">
        <f>IF(N216="sníž. přenesená",J216,0)</f>
        <v>0</v>
      </c>
      <c r="BI216" s="215">
        <f>IF(N216="nulová",J216,0)</f>
        <v>0</v>
      </c>
      <c r="BJ216" s="16" t="s">
        <v>77</v>
      </c>
      <c r="BK216" s="215">
        <f>ROUND(I216*H216,2)</f>
        <v>0</v>
      </c>
      <c r="BL216" s="16" t="s">
        <v>142</v>
      </c>
      <c r="BM216" s="16" t="s">
        <v>1173</v>
      </c>
    </row>
    <row r="217" s="1" customFormat="1">
      <c r="B217" s="37"/>
      <c r="C217" s="38"/>
      <c r="D217" s="216" t="s">
        <v>132</v>
      </c>
      <c r="E217" s="38"/>
      <c r="F217" s="217" t="s">
        <v>1172</v>
      </c>
      <c r="G217" s="38"/>
      <c r="H217" s="38"/>
      <c r="I217" s="130"/>
      <c r="J217" s="38"/>
      <c r="K217" s="38"/>
      <c r="L217" s="42"/>
      <c r="M217" s="218"/>
      <c r="N217" s="78"/>
      <c r="O217" s="78"/>
      <c r="P217" s="78"/>
      <c r="Q217" s="78"/>
      <c r="R217" s="78"/>
      <c r="S217" s="78"/>
      <c r="T217" s="79"/>
      <c r="AT217" s="16" t="s">
        <v>132</v>
      </c>
      <c r="AU217" s="16" t="s">
        <v>77</v>
      </c>
    </row>
    <row r="218" s="10" customFormat="1" ht="25.92" customHeight="1">
      <c r="B218" s="188"/>
      <c r="C218" s="189"/>
      <c r="D218" s="190" t="s">
        <v>68</v>
      </c>
      <c r="E218" s="191" t="s">
        <v>1174</v>
      </c>
      <c r="F218" s="191" t="s">
        <v>1175</v>
      </c>
      <c r="G218" s="189"/>
      <c r="H218" s="189"/>
      <c r="I218" s="192"/>
      <c r="J218" s="193">
        <f>BK218</f>
        <v>0</v>
      </c>
      <c r="K218" s="189"/>
      <c r="L218" s="194"/>
      <c r="M218" s="195"/>
      <c r="N218" s="196"/>
      <c r="O218" s="196"/>
      <c r="P218" s="197">
        <f>SUM(P219:P248)</f>
        <v>0</v>
      </c>
      <c r="Q218" s="196"/>
      <c r="R218" s="197">
        <f>SUM(R219:R248)</f>
        <v>0</v>
      </c>
      <c r="S218" s="196"/>
      <c r="T218" s="198">
        <f>SUM(T219:T248)</f>
        <v>0</v>
      </c>
      <c r="AR218" s="199" t="s">
        <v>77</v>
      </c>
      <c r="AT218" s="200" t="s">
        <v>68</v>
      </c>
      <c r="AU218" s="200" t="s">
        <v>69</v>
      </c>
      <c r="AY218" s="199" t="s">
        <v>122</v>
      </c>
      <c r="BK218" s="201">
        <f>SUM(BK219:BK248)</f>
        <v>0</v>
      </c>
    </row>
    <row r="219" s="1" customFormat="1" ht="16.5" customHeight="1">
      <c r="B219" s="37"/>
      <c r="C219" s="204" t="s">
        <v>589</v>
      </c>
      <c r="D219" s="204" t="s">
        <v>125</v>
      </c>
      <c r="E219" s="205" t="s">
        <v>1176</v>
      </c>
      <c r="F219" s="206" t="s">
        <v>1177</v>
      </c>
      <c r="G219" s="207" t="s">
        <v>1178</v>
      </c>
      <c r="H219" s="208">
        <v>1</v>
      </c>
      <c r="I219" s="209"/>
      <c r="J219" s="210">
        <f>ROUND(I219*H219,2)</f>
        <v>0</v>
      </c>
      <c r="K219" s="206" t="s">
        <v>1</v>
      </c>
      <c r="L219" s="42"/>
      <c r="M219" s="211" t="s">
        <v>1</v>
      </c>
      <c r="N219" s="212" t="s">
        <v>40</v>
      </c>
      <c r="O219" s="78"/>
      <c r="P219" s="213">
        <f>O219*H219</f>
        <v>0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AR219" s="16" t="s">
        <v>142</v>
      </c>
      <c r="AT219" s="16" t="s">
        <v>125</v>
      </c>
      <c r="AU219" s="16" t="s">
        <v>77</v>
      </c>
      <c r="AY219" s="16" t="s">
        <v>122</v>
      </c>
      <c r="BE219" s="215">
        <f>IF(N219="základní",J219,0)</f>
        <v>0</v>
      </c>
      <c r="BF219" s="215">
        <f>IF(N219="snížená",J219,0)</f>
        <v>0</v>
      </c>
      <c r="BG219" s="215">
        <f>IF(N219="zákl. přenesená",J219,0)</f>
        <v>0</v>
      </c>
      <c r="BH219" s="215">
        <f>IF(N219="sníž. přenesená",J219,0)</f>
        <v>0</v>
      </c>
      <c r="BI219" s="215">
        <f>IF(N219="nulová",J219,0)</f>
        <v>0</v>
      </c>
      <c r="BJ219" s="16" t="s">
        <v>77</v>
      </c>
      <c r="BK219" s="215">
        <f>ROUND(I219*H219,2)</f>
        <v>0</v>
      </c>
      <c r="BL219" s="16" t="s">
        <v>142</v>
      </c>
      <c r="BM219" s="16" t="s">
        <v>1179</v>
      </c>
    </row>
    <row r="220" s="1" customFormat="1">
      <c r="B220" s="37"/>
      <c r="C220" s="38"/>
      <c r="D220" s="216" t="s">
        <v>132</v>
      </c>
      <c r="E220" s="38"/>
      <c r="F220" s="217" t="s">
        <v>1177</v>
      </c>
      <c r="G220" s="38"/>
      <c r="H220" s="38"/>
      <c r="I220" s="130"/>
      <c r="J220" s="38"/>
      <c r="K220" s="38"/>
      <c r="L220" s="42"/>
      <c r="M220" s="218"/>
      <c r="N220" s="78"/>
      <c r="O220" s="78"/>
      <c r="P220" s="78"/>
      <c r="Q220" s="78"/>
      <c r="R220" s="78"/>
      <c r="S220" s="78"/>
      <c r="T220" s="79"/>
      <c r="AT220" s="16" t="s">
        <v>132</v>
      </c>
      <c r="AU220" s="16" t="s">
        <v>77</v>
      </c>
    </row>
    <row r="221" s="1" customFormat="1" ht="16.5" customHeight="1">
      <c r="B221" s="37"/>
      <c r="C221" s="204" t="s">
        <v>596</v>
      </c>
      <c r="D221" s="204" t="s">
        <v>125</v>
      </c>
      <c r="E221" s="205" t="s">
        <v>1180</v>
      </c>
      <c r="F221" s="206" t="s">
        <v>1181</v>
      </c>
      <c r="G221" s="207" t="s">
        <v>1182</v>
      </c>
      <c r="H221" s="208">
        <v>20</v>
      </c>
      <c r="I221" s="209"/>
      <c r="J221" s="210">
        <f>ROUND(I221*H221,2)</f>
        <v>0</v>
      </c>
      <c r="K221" s="206" t="s">
        <v>1</v>
      </c>
      <c r="L221" s="42"/>
      <c r="M221" s="211" t="s">
        <v>1</v>
      </c>
      <c r="N221" s="212" t="s">
        <v>40</v>
      </c>
      <c r="O221" s="78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AR221" s="16" t="s">
        <v>142</v>
      </c>
      <c r="AT221" s="16" t="s">
        <v>125</v>
      </c>
      <c r="AU221" s="16" t="s">
        <v>77</v>
      </c>
      <c r="AY221" s="16" t="s">
        <v>122</v>
      </c>
      <c r="BE221" s="215">
        <f>IF(N221="základní",J221,0)</f>
        <v>0</v>
      </c>
      <c r="BF221" s="215">
        <f>IF(N221="snížená",J221,0)</f>
        <v>0</v>
      </c>
      <c r="BG221" s="215">
        <f>IF(N221="zákl. přenesená",J221,0)</f>
        <v>0</v>
      </c>
      <c r="BH221" s="215">
        <f>IF(N221="sníž. přenesená",J221,0)</f>
        <v>0</v>
      </c>
      <c r="BI221" s="215">
        <f>IF(N221="nulová",J221,0)</f>
        <v>0</v>
      </c>
      <c r="BJ221" s="16" t="s">
        <v>77</v>
      </c>
      <c r="BK221" s="215">
        <f>ROUND(I221*H221,2)</f>
        <v>0</v>
      </c>
      <c r="BL221" s="16" t="s">
        <v>142</v>
      </c>
      <c r="BM221" s="16" t="s">
        <v>1183</v>
      </c>
    </row>
    <row r="222" s="1" customFormat="1">
      <c r="B222" s="37"/>
      <c r="C222" s="38"/>
      <c r="D222" s="216" t="s">
        <v>132</v>
      </c>
      <c r="E222" s="38"/>
      <c r="F222" s="217" t="s">
        <v>1181</v>
      </c>
      <c r="G222" s="38"/>
      <c r="H222" s="38"/>
      <c r="I222" s="130"/>
      <c r="J222" s="38"/>
      <c r="K222" s="38"/>
      <c r="L222" s="42"/>
      <c r="M222" s="218"/>
      <c r="N222" s="78"/>
      <c r="O222" s="78"/>
      <c r="P222" s="78"/>
      <c r="Q222" s="78"/>
      <c r="R222" s="78"/>
      <c r="S222" s="78"/>
      <c r="T222" s="79"/>
      <c r="AT222" s="16" t="s">
        <v>132</v>
      </c>
      <c r="AU222" s="16" t="s">
        <v>77</v>
      </c>
    </row>
    <row r="223" s="1" customFormat="1" ht="16.5" customHeight="1">
      <c r="B223" s="37"/>
      <c r="C223" s="204" t="s">
        <v>601</v>
      </c>
      <c r="D223" s="204" t="s">
        <v>125</v>
      </c>
      <c r="E223" s="205" t="s">
        <v>1184</v>
      </c>
      <c r="F223" s="206" t="s">
        <v>1185</v>
      </c>
      <c r="G223" s="207" t="s">
        <v>1182</v>
      </c>
      <c r="H223" s="208">
        <v>40</v>
      </c>
      <c r="I223" s="209"/>
      <c r="J223" s="210">
        <f>ROUND(I223*H223,2)</f>
        <v>0</v>
      </c>
      <c r="K223" s="206" t="s">
        <v>1</v>
      </c>
      <c r="L223" s="42"/>
      <c r="M223" s="211" t="s">
        <v>1</v>
      </c>
      <c r="N223" s="212" t="s">
        <v>40</v>
      </c>
      <c r="O223" s="78"/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AR223" s="16" t="s">
        <v>142</v>
      </c>
      <c r="AT223" s="16" t="s">
        <v>125</v>
      </c>
      <c r="AU223" s="16" t="s">
        <v>77</v>
      </c>
      <c r="AY223" s="16" t="s">
        <v>122</v>
      </c>
      <c r="BE223" s="215">
        <f>IF(N223="základní",J223,0)</f>
        <v>0</v>
      </c>
      <c r="BF223" s="215">
        <f>IF(N223="snížená",J223,0)</f>
        <v>0</v>
      </c>
      <c r="BG223" s="215">
        <f>IF(N223="zákl. přenesená",J223,0)</f>
        <v>0</v>
      </c>
      <c r="BH223" s="215">
        <f>IF(N223="sníž. přenesená",J223,0)</f>
        <v>0</v>
      </c>
      <c r="BI223" s="215">
        <f>IF(N223="nulová",J223,0)</f>
        <v>0</v>
      </c>
      <c r="BJ223" s="16" t="s">
        <v>77</v>
      </c>
      <c r="BK223" s="215">
        <f>ROUND(I223*H223,2)</f>
        <v>0</v>
      </c>
      <c r="BL223" s="16" t="s">
        <v>142</v>
      </c>
      <c r="BM223" s="16" t="s">
        <v>1186</v>
      </c>
    </row>
    <row r="224" s="1" customFormat="1">
      <c r="B224" s="37"/>
      <c r="C224" s="38"/>
      <c r="D224" s="216" t="s">
        <v>132</v>
      </c>
      <c r="E224" s="38"/>
      <c r="F224" s="217" t="s">
        <v>1185</v>
      </c>
      <c r="G224" s="38"/>
      <c r="H224" s="38"/>
      <c r="I224" s="130"/>
      <c r="J224" s="38"/>
      <c r="K224" s="38"/>
      <c r="L224" s="42"/>
      <c r="M224" s="218"/>
      <c r="N224" s="78"/>
      <c r="O224" s="78"/>
      <c r="P224" s="78"/>
      <c r="Q224" s="78"/>
      <c r="R224" s="78"/>
      <c r="S224" s="78"/>
      <c r="T224" s="79"/>
      <c r="AT224" s="16" t="s">
        <v>132</v>
      </c>
      <c r="AU224" s="16" t="s">
        <v>77</v>
      </c>
    </row>
    <row r="225" s="1" customFormat="1" ht="16.5" customHeight="1">
      <c r="B225" s="37"/>
      <c r="C225" s="204" t="s">
        <v>607</v>
      </c>
      <c r="D225" s="204" t="s">
        <v>125</v>
      </c>
      <c r="E225" s="205" t="s">
        <v>1187</v>
      </c>
      <c r="F225" s="206" t="s">
        <v>1188</v>
      </c>
      <c r="G225" s="207" t="s">
        <v>1182</v>
      </c>
      <c r="H225" s="208">
        <v>20</v>
      </c>
      <c r="I225" s="209"/>
      <c r="J225" s="210">
        <f>ROUND(I225*H225,2)</f>
        <v>0</v>
      </c>
      <c r="K225" s="206" t="s">
        <v>1</v>
      </c>
      <c r="L225" s="42"/>
      <c r="M225" s="211" t="s">
        <v>1</v>
      </c>
      <c r="N225" s="212" t="s">
        <v>40</v>
      </c>
      <c r="O225" s="78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AR225" s="16" t="s">
        <v>142</v>
      </c>
      <c r="AT225" s="16" t="s">
        <v>125</v>
      </c>
      <c r="AU225" s="16" t="s">
        <v>77</v>
      </c>
      <c r="AY225" s="16" t="s">
        <v>122</v>
      </c>
      <c r="BE225" s="215">
        <f>IF(N225="základní",J225,0)</f>
        <v>0</v>
      </c>
      <c r="BF225" s="215">
        <f>IF(N225="snížená",J225,0)</f>
        <v>0</v>
      </c>
      <c r="BG225" s="215">
        <f>IF(N225="zákl. přenesená",J225,0)</f>
        <v>0</v>
      </c>
      <c r="BH225" s="215">
        <f>IF(N225="sníž. přenesená",J225,0)</f>
        <v>0</v>
      </c>
      <c r="BI225" s="215">
        <f>IF(N225="nulová",J225,0)</f>
        <v>0</v>
      </c>
      <c r="BJ225" s="16" t="s">
        <v>77</v>
      </c>
      <c r="BK225" s="215">
        <f>ROUND(I225*H225,2)</f>
        <v>0</v>
      </c>
      <c r="BL225" s="16" t="s">
        <v>142</v>
      </c>
      <c r="BM225" s="16" t="s">
        <v>1189</v>
      </c>
    </row>
    <row r="226" s="1" customFormat="1">
      <c r="B226" s="37"/>
      <c r="C226" s="38"/>
      <c r="D226" s="216" t="s">
        <v>132</v>
      </c>
      <c r="E226" s="38"/>
      <c r="F226" s="217" t="s">
        <v>1188</v>
      </c>
      <c r="G226" s="38"/>
      <c r="H226" s="38"/>
      <c r="I226" s="130"/>
      <c r="J226" s="38"/>
      <c r="K226" s="38"/>
      <c r="L226" s="42"/>
      <c r="M226" s="218"/>
      <c r="N226" s="78"/>
      <c r="O226" s="78"/>
      <c r="P226" s="78"/>
      <c r="Q226" s="78"/>
      <c r="R226" s="78"/>
      <c r="S226" s="78"/>
      <c r="T226" s="79"/>
      <c r="AT226" s="16" t="s">
        <v>132</v>
      </c>
      <c r="AU226" s="16" t="s">
        <v>77</v>
      </c>
    </row>
    <row r="227" s="1" customFormat="1" ht="16.5" customHeight="1">
      <c r="B227" s="37"/>
      <c r="C227" s="204" t="s">
        <v>611</v>
      </c>
      <c r="D227" s="204" t="s">
        <v>125</v>
      </c>
      <c r="E227" s="205" t="s">
        <v>1190</v>
      </c>
      <c r="F227" s="206" t="s">
        <v>1191</v>
      </c>
      <c r="G227" s="207" t="s">
        <v>1035</v>
      </c>
      <c r="H227" s="208">
        <v>9</v>
      </c>
      <c r="I227" s="209"/>
      <c r="J227" s="210">
        <f>ROUND(I227*H227,2)</f>
        <v>0</v>
      </c>
      <c r="K227" s="206" t="s">
        <v>1</v>
      </c>
      <c r="L227" s="42"/>
      <c r="M227" s="211" t="s">
        <v>1</v>
      </c>
      <c r="N227" s="212" t="s">
        <v>40</v>
      </c>
      <c r="O227" s="78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AR227" s="16" t="s">
        <v>142</v>
      </c>
      <c r="AT227" s="16" t="s">
        <v>125</v>
      </c>
      <c r="AU227" s="16" t="s">
        <v>77</v>
      </c>
      <c r="AY227" s="16" t="s">
        <v>122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6" t="s">
        <v>77</v>
      </c>
      <c r="BK227" s="215">
        <f>ROUND(I227*H227,2)</f>
        <v>0</v>
      </c>
      <c r="BL227" s="16" t="s">
        <v>142</v>
      </c>
      <c r="BM227" s="16" t="s">
        <v>1192</v>
      </c>
    </row>
    <row r="228" s="1" customFormat="1">
      <c r="B228" s="37"/>
      <c r="C228" s="38"/>
      <c r="D228" s="216" t="s">
        <v>132</v>
      </c>
      <c r="E228" s="38"/>
      <c r="F228" s="217" t="s">
        <v>1191</v>
      </c>
      <c r="G228" s="38"/>
      <c r="H228" s="38"/>
      <c r="I228" s="130"/>
      <c r="J228" s="38"/>
      <c r="K228" s="38"/>
      <c r="L228" s="42"/>
      <c r="M228" s="218"/>
      <c r="N228" s="78"/>
      <c r="O228" s="78"/>
      <c r="P228" s="78"/>
      <c r="Q228" s="78"/>
      <c r="R228" s="78"/>
      <c r="S228" s="78"/>
      <c r="T228" s="79"/>
      <c r="AT228" s="16" t="s">
        <v>132</v>
      </c>
      <c r="AU228" s="16" t="s">
        <v>77</v>
      </c>
    </row>
    <row r="229" s="1" customFormat="1" ht="16.5" customHeight="1">
      <c r="B229" s="37"/>
      <c r="C229" s="204" t="s">
        <v>616</v>
      </c>
      <c r="D229" s="204" t="s">
        <v>125</v>
      </c>
      <c r="E229" s="205" t="s">
        <v>1193</v>
      </c>
      <c r="F229" s="206" t="s">
        <v>1194</v>
      </c>
      <c r="G229" s="207" t="s">
        <v>1182</v>
      </c>
      <c r="H229" s="208">
        <v>2</v>
      </c>
      <c r="I229" s="209"/>
      <c r="J229" s="210">
        <f>ROUND(I229*H229,2)</f>
        <v>0</v>
      </c>
      <c r="K229" s="206" t="s">
        <v>1</v>
      </c>
      <c r="L229" s="42"/>
      <c r="M229" s="211" t="s">
        <v>1</v>
      </c>
      <c r="N229" s="212" t="s">
        <v>40</v>
      </c>
      <c r="O229" s="78"/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AR229" s="16" t="s">
        <v>142</v>
      </c>
      <c r="AT229" s="16" t="s">
        <v>125</v>
      </c>
      <c r="AU229" s="16" t="s">
        <v>77</v>
      </c>
      <c r="AY229" s="16" t="s">
        <v>122</v>
      </c>
      <c r="BE229" s="215">
        <f>IF(N229="základní",J229,0)</f>
        <v>0</v>
      </c>
      <c r="BF229" s="215">
        <f>IF(N229="snížená",J229,0)</f>
        <v>0</v>
      </c>
      <c r="BG229" s="215">
        <f>IF(N229="zákl. přenesená",J229,0)</f>
        <v>0</v>
      </c>
      <c r="BH229" s="215">
        <f>IF(N229="sníž. přenesená",J229,0)</f>
        <v>0</v>
      </c>
      <c r="BI229" s="215">
        <f>IF(N229="nulová",J229,0)</f>
        <v>0</v>
      </c>
      <c r="BJ229" s="16" t="s">
        <v>77</v>
      </c>
      <c r="BK229" s="215">
        <f>ROUND(I229*H229,2)</f>
        <v>0</v>
      </c>
      <c r="BL229" s="16" t="s">
        <v>142</v>
      </c>
      <c r="BM229" s="16" t="s">
        <v>1195</v>
      </c>
    </row>
    <row r="230" s="1" customFormat="1">
      <c r="B230" s="37"/>
      <c r="C230" s="38"/>
      <c r="D230" s="216" t="s">
        <v>132</v>
      </c>
      <c r="E230" s="38"/>
      <c r="F230" s="217" t="s">
        <v>1194</v>
      </c>
      <c r="G230" s="38"/>
      <c r="H230" s="38"/>
      <c r="I230" s="130"/>
      <c r="J230" s="38"/>
      <c r="K230" s="38"/>
      <c r="L230" s="42"/>
      <c r="M230" s="218"/>
      <c r="N230" s="78"/>
      <c r="O230" s="78"/>
      <c r="P230" s="78"/>
      <c r="Q230" s="78"/>
      <c r="R230" s="78"/>
      <c r="S230" s="78"/>
      <c r="T230" s="79"/>
      <c r="AT230" s="16" t="s">
        <v>132</v>
      </c>
      <c r="AU230" s="16" t="s">
        <v>77</v>
      </c>
    </row>
    <row r="231" s="1" customFormat="1" ht="16.5" customHeight="1">
      <c r="B231" s="37"/>
      <c r="C231" s="204" t="s">
        <v>620</v>
      </c>
      <c r="D231" s="204" t="s">
        <v>125</v>
      </c>
      <c r="E231" s="205" t="s">
        <v>1196</v>
      </c>
      <c r="F231" s="206" t="s">
        <v>1197</v>
      </c>
      <c r="G231" s="207" t="s">
        <v>1182</v>
      </c>
      <c r="H231" s="208">
        <v>16</v>
      </c>
      <c r="I231" s="209"/>
      <c r="J231" s="210">
        <f>ROUND(I231*H231,2)</f>
        <v>0</v>
      </c>
      <c r="K231" s="206" t="s">
        <v>1</v>
      </c>
      <c r="L231" s="42"/>
      <c r="M231" s="211" t="s">
        <v>1</v>
      </c>
      <c r="N231" s="212" t="s">
        <v>40</v>
      </c>
      <c r="O231" s="78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AR231" s="16" t="s">
        <v>142</v>
      </c>
      <c r="AT231" s="16" t="s">
        <v>125</v>
      </c>
      <c r="AU231" s="16" t="s">
        <v>77</v>
      </c>
      <c r="AY231" s="16" t="s">
        <v>122</v>
      </c>
      <c r="BE231" s="215">
        <f>IF(N231="základní",J231,0)</f>
        <v>0</v>
      </c>
      <c r="BF231" s="215">
        <f>IF(N231="snížená",J231,0)</f>
        <v>0</v>
      </c>
      <c r="BG231" s="215">
        <f>IF(N231="zákl. přenesená",J231,0)</f>
        <v>0</v>
      </c>
      <c r="BH231" s="215">
        <f>IF(N231="sníž. přenesená",J231,0)</f>
        <v>0</v>
      </c>
      <c r="BI231" s="215">
        <f>IF(N231="nulová",J231,0)</f>
        <v>0</v>
      </c>
      <c r="BJ231" s="16" t="s">
        <v>77</v>
      </c>
      <c r="BK231" s="215">
        <f>ROUND(I231*H231,2)</f>
        <v>0</v>
      </c>
      <c r="BL231" s="16" t="s">
        <v>142</v>
      </c>
      <c r="BM231" s="16" t="s">
        <v>1198</v>
      </c>
    </row>
    <row r="232" s="1" customFormat="1">
      <c r="B232" s="37"/>
      <c r="C232" s="38"/>
      <c r="D232" s="216" t="s">
        <v>132</v>
      </c>
      <c r="E232" s="38"/>
      <c r="F232" s="217" t="s">
        <v>1197</v>
      </c>
      <c r="G232" s="38"/>
      <c r="H232" s="38"/>
      <c r="I232" s="130"/>
      <c r="J232" s="38"/>
      <c r="K232" s="38"/>
      <c r="L232" s="42"/>
      <c r="M232" s="218"/>
      <c r="N232" s="78"/>
      <c r="O232" s="78"/>
      <c r="P232" s="78"/>
      <c r="Q232" s="78"/>
      <c r="R232" s="78"/>
      <c r="S232" s="78"/>
      <c r="T232" s="79"/>
      <c r="AT232" s="16" t="s">
        <v>132</v>
      </c>
      <c r="AU232" s="16" t="s">
        <v>77</v>
      </c>
    </row>
    <row r="233" s="1" customFormat="1" ht="16.5" customHeight="1">
      <c r="B233" s="37"/>
      <c r="C233" s="204" t="s">
        <v>624</v>
      </c>
      <c r="D233" s="204" t="s">
        <v>125</v>
      </c>
      <c r="E233" s="205" t="s">
        <v>1199</v>
      </c>
      <c r="F233" s="206" t="s">
        <v>1200</v>
      </c>
      <c r="G233" s="207" t="s">
        <v>1182</v>
      </c>
      <c r="H233" s="208">
        <v>6</v>
      </c>
      <c r="I233" s="209"/>
      <c r="J233" s="210">
        <f>ROUND(I233*H233,2)</f>
        <v>0</v>
      </c>
      <c r="K233" s="206" t="s">
        <v>1</v>
      </c>
      <c r="L233" s="42"/>
      <c r="M233" s="211" t="s">
        <v>1</v>
      </c>
      <c r="N233" s="212" t="s">
        <v>40</v>
      </c>
      <c r="O233" s="78"/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AR233" s="16" t="s">
        <v>142</v>
      </c>
      <c r="AT233" s="16" t="s">
        <v>125</v>
      </c>
      <c r="AU233" s="16" t="s">
        <v>77</v>
      </c>
      <c r="AY233" s="16" t="s">
        <v>122</v>
      </c>
      <c r="BE233" s="215">
        <f>IF(N233="základní",J233,0)</f>
        <v>0</v>
      </c>
      <c r="BF233" s="215">
        <f>IF(N233="snížená",J233,0)</f>
        <v>0</v>
      </c>
      <c r="BG233" s="215">
        <f>IF(N233="zákl. přenesená",J233,0)</f>
        <v>0</v>
      </c>
      <c r="BH233" s="215">
        <f>IF(N233="sníž. přenesená",J233,0)</f>
        <v>0</v>
      </c>
      <c r="BI233" s="215">
        <f>IF(N233="nulová",J233,0)</f>
        <v>0</v>
      </c>
      <c r="BJ233" s="16" t="s">
        <v>77</v>
      </c>
      <c r="BK233" s="215">
        <f>ROUND(I233*H233,2)</f>
        <v>0</v>
      </c>
      <c r="BL233" s="16" t="s">
        <v>142</v>
      </c>
      <c r="BM233" s="16" t="s">
        <v>1201</v>
      </c>
    </row>
    <row r="234" s="1" customFormat="1">
      <c r="B234" s="37"/>
      <c r="C234" s="38"/>
      <c r="D234" s="216" t="s">
        <v>132</v>
      </c>
      <c r="E234" s="38"/>
      <c r="F234" s="217" t="s">
        <v>1200</v>
      </c>
      <c r="G234" s="38"/>
      <c r="H234" s="38"/>
      <c r="I234" s="130"/>
      <c r="J234" s="38"/>
      <c r="K234" s="38"/>
      <c r="L234" s="42"/>
      <c r="M234" s="218"/>
      <c r="N234" s="78"/>
      <c r="O234" s="78"/>
      <c r="P234" s="78"/>
      <c r="Q234" s="78"/>
      <c r="R234" s="78"/>
      <c r="S234" s="78"/>
      <c r="T234" s="79"/>
      <c r="AT234" s="16" t="s">
        <v>132</v>
      </c>
      <c r="AU234" s="16" t="s">
        <v>77</v>
      </c>
    </row>
    <row r="235" s="1" customFormat="1" ht="16.5" customHeight="1">
      <c r="B235" s="37"/>
      <c r="C235" s="204" t="s">
        <v>628</v>
      </c>
      <c r="D235" s="204" t="s">
        <v>125</v>
      </c>
      <c r="E235" s="205" t="s">
        <v>1202</v>
      </c>
      <c r="F235" s="206" t="s">
        <v>1203</v>
      </c>
      <c r="G235" s="207" t="s">
        <v>1182</v>
      </c>
      <c r="H235" s="208">
        <v>16</v>
      </c>
      <c r="I235" s="209"/>
      <c r="J235" s="210">
        <f>ROUND(I235*H235,2)</f>
        <v>0</v>
      </c>
      <c r="K235" s="206" t="s">
        <v>1</v>
      </c>
      <c r="L235" s="42"/>
      <c r="M235" s="211" t="s">
        <v>1</v>
      </c>
      <c r="N235" s="212" t="s">
        <v>40</v>
      </c>
      <c r="O235" s="78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AR235" s="16" t="s">
        <v>142</v>
      </c>
      <c r="AT235" s="16" t="s">
        <v>125</v>
      </c>
      <c r="AU235" s="16" t="s">
        <v>77</v>
      </c>
      <c r="AY235" s="16" t="s">
        <v>122</v>
      </c>
      <c r="BE235" s="215">
        <f>IF(N235="základní",J235,0)</f>
        <v>0</v>
      </c>
      <c r="BF235" s="215">
        <f>IF(N235="snížená",J235,0)</f>
        <v>0</v>
      </c>
      <c r="BG235" s="215">
        <f>IF(N235="zákl. přenesená",J235,0)</f>
        <v>0</v>
      </c>
      <c r="BH235" s="215">
        <f>IF(N235="sníž. přenesená",J235,0)</f>
        <v>0</v>
      </c>
      <c r="BI235" s="215">
        <f>IF(N235="nulová",J235,0)</f>
        <v>0</v>
      </c>
      <c r="BJ235" s="16" t="s">
        <v>77</v>
      </c>
      <c r="BK235" s="215">
        <f>ROUND(I235*H235,2)</f>
        <v>0</v>
      </c>
      <c r="BL235" s="16" t="s">
        <v>142</v>
      </c>
      <c r="BM235" s="16" t="s">
        <v>1204</v>
      </c>
    </row>
    <row r="236" s="1" customFormat="1">
      <c r="B236" s="37"/>
      <c r="C236" s="38"/>
      <c r="D236" s="216" t="s">
        <v>132</v>
      </c>
      <c r="E236" s="38"/>
      <c r="F236" s="217" t="s">
        <v>1203</v>
      </c>
      <c r="G236" s="38"/>
      <c r="H236" s="38"/>
      <c r="I236" s="130"/>
      <c r="J236" s="38"/>
      <c r="K236" s="38"/>
      <c r="L236" s="42"/>
      <c r="M236" s="218"/>
      <c r="N236" s="78"/>
      <c r="O236" s="78"/>
      <c r="P236" s="78"/>
      <c r="Q236" s="78"/>
      <c r="R236" s="78"/>
      <c r="S236" s="78"/>
      <c r="T236" s="79"/>
      <c r="AT236" s="16" t="s">
        <v>132</v>
      </c>
      <c r="AU236" s="16" t="s">
        <v>77</v>
      </c>
    </row>
    <row r="237" s="1" customFormat="1" ht="16.5" customHeight="1">
      <c r="B237" s="37"/>
      <c r="C237" s="204" t="s">
        <v>632</v>
      </c>
      <c r="D237" s="204" t="s">
        <v>125</v>
      </c>
      <c r="E237" s="205" t="s">
        <v>1205</v>
      </c>
      <c r="F237" s="206" t="s">
        <v>1206</v>
      </c>
      <c r="G237" s="207" t="s">
        <v>1182</v>
      </c>
      <c r="H237" s="208">
        <v>8</v>
      </c>
      <c r="I237" s="209"/>
      <c r="J237" s="210">
        <f>ROUND(I237*H237,2)</f>
        <v>0</v>
      </c>
      <c r="K237" s="206" t="s">
        <v>1</v>
      </c>
      <c r="L237" s="42"/>
      <c r="M237" s="211" t="s">
        <v>1</v>
      </c>
      <c r="N237" s="212" t="s">
        <v>40</v>
      </c>
      <c r="O237" s="78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AR237" s="16" t="s">
        <v>142</v>
      </c>
      <c r="AT237" s="16" t="s">
        <v>125</v>
      </c>
      <c r="AU237" s="16" t="s">
        <v>77</v>
      </c>
      <c r="AY237" s="16" t="s">
        <v>122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6" t="s">
        <v>77</v>
      </c>
      <c r="BK237" s="215">
        <f>ROUND(I237*H237,2)</f>
        <v>0</v>
      </c>
      <c r="BL237" s="16" t="s">
        <v>142</v>
      </c>
      <c r="BM237" s="16" t="s">
        <v>1207</v>
      </c>
    </row>
    <row r="238" s="1" customFormat="1">
      <c r="B238" s="37"/>
      <c r="C238" s="38"/>
      <c r="D238" s="216" t="s">
        <v>132</v>
      </c>
      <c r="E238" s="38"/>
      <c r="F238" s="217" t="s">
        <v>1206</v>
      </c>
      <c r="G238" s="38"/>
      <c r="H238" s="38"/>
      <c r="I238" s="130"/>
      <c r="J238" s="38"/>
      <c r="K238" s="38"/>
      <c r="L238" s="42"/>
      <c r="M238" s="218"/>
      <c r="N238" s="78"/>
      <c r="O238" s="78"/>
      <c r="P238" s="78"/>
      <c r="Q238" s="78"/>
      <c r="R238" s="78"/>
      <c r="S238" s="78"/>
      <c r="T238" s="79"/>
      <c r="AT238" s="16" t="s">
        <v>132</v>
      </c>
      <c r="AU238" s="16" t="s">
        <v>77</v>
      </c>
    </row>
    <row r="239" s="1" customFormat="1" ht="16.5" customHeight="1">
      <c r="B239" s="37"/>
      <c r="C239" s="204" t="s">
        <v>643</v>
      </c>
      <c r="D239" s="204" t="s">
        <v>125</v>
      </c>
      <c r="E239" s="205" t="s">
        <v>1208</v>
      </c>
      <c r="F239" s="206" t="s">
        <v>1209</v>
      </c>
      <c r="G239" s="207" t="s">
        <v>1182</v>
      </c>
      <c r="H239" s="208">
        <v>4</v>
      </c>
      <c r="I239" s="209"/>
      <c r="J239" s="210">
        <f>ROUND(I239*H239,2)</f>
        <v>0</v>
      </c>
      <c r="K239" s="206" t="s">
        <v>1</v>
      </c>
      <c r="L239" s="42"/>
      <c r="M239" s="211" t="s">
        <v>1</v>
      </c>
      <c r="N239" s="212" t="s">
        <v>40</v>
      </c>
      <c r="O239" s="78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AR239" s="16" t="s">
        <v>142</v>
      </c>
      <c r="AT239" s="16" t="s">
        <v>125</v>
      </c>
      <c r="AU239" s="16" t="s">
        <v>77</v>
      </c>
      <c r="AY239" s="16" t="s">
        <v>122</v>
      </c>
      <c r="BE239" s="215">
        <f>IF(N239="základní",J239,0)</f>
        <v>0</v>
      </c>
      <c r="BF239" s="215">
        <f>IF(N239="snížená",J239,0)</f>
        <v>0</v>
      </c>
      <c r="BG239" s="215">
        <f>IF(N239="zákl. přenesená",J239,0)</f>
        <v>0</v>
      </c>
      <c r="BH239" s="215">
        <f>IF(N239="sníž. přenesená",J239,0)</f>
        <v>0</v>
      </c>
      <c r="BI239" s="215">
        <f>IF(N239="nulová",J239,0)</f>
        <v>0</v>
      </c>
      <c r="BJ239" s="16" t="s">
        <v>77</v>
      </c>
      <c r="BK239" s="215">
        <f>ROUND(I239*H239,2)</f>
        <v>0</v>
      </c>
      <c r="BL239" s="16" t="s">
        <v>142</v>
      </c>
      <c r="BM239" s="16" t="s">
        <v>1210</v>
      </c>
    </row>
    <row r="240" s="1" customFormat="1">
      <c r="B240" s="37"/>
      <c r="C240" s="38"/>
      <c r="D240" s="216" t="s">
        <v>132</v>
      </c>
      <c r="E240" s="38"/>
      <c r="F240" s="217" t="s">
        <v>1209</v>
      </c>
      <c r="G240" s="38"/>
      <c r="H240" s="38"/>
      <c r="I240" s="130"/>
      <c r="J240" s="38"/>
      <c r="K240" s="38"/>
      <c r="L240" s="42"/>
      <c r="M240" s="218"/>
      <c r="N240" s="78"/>
      <c r="O240" s="78"/>
      <c r="P240" s="78"/>
      <c r="Q240" s="78"/>
      <c r="R240" s="78"/>
      <c r="S240" s="78"/>
      <c r="T240" s="79"/>
      <c r="AT240" s="16" t="s">
        <v>132</v>
      </c>
      <c r="AU240" s="16" t="s">
        <v>77</v>
      </c>
    </row>
    <row r="241" s="1" customFormat="1" ht="16.5" customHeight="1">
      <c r="B241" s="37"/>
      <c r="C241" s="204" t="s">
        <v>651</v>
      </c>
      <c r="D241" s="204" t="s">
        <v>125</v>
      </c>
      <c r="E241" s="205" t="s">
        <v>1211</v>
      </c>
      <c r="F241" s="206" t="s">
        <v>1212</v>
      </c>
      <c r="G241" s="207" t="s">
        <v>1182</v>
      </c>
      <c r="H241" s="208">
        <v>10</v>
      </c>
      <c r="I241" s="209"/>
      <c r="J241" s="210">
        <f>ROUND(I241*H241,2)</f>
        <v>0</v>
      </c>
      <c r="K241" s="206" t="s">
        <v>1</v>
      </c>
      <c r="L241" s="42"/>
      <c r="M241" s="211" t="s">
        <v>1</v>
      </c>
      <c r="N241" s="212" t="s">
        <v>40</v>
      </c>
      <c r="O241" s="78"/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AR241" s="16" t="s">
        <v>142</v>
      </c>
      <c r="AT241" s="16" t="s">
        <v>125</v>
      </c>
      <c r="AU241" s="16" t="s">
        <v>77</v>
      </c>
      <c r="AY241" s="16" t="s">
        <v>122</v>
      </c>
      <c r="BE241" s="215">
        <f>IF(N241="základní",J241,0)</f>
        <v>0</v>
      </c>
      <c r="BF241" s="215">
        <f>IF(N241="snížená",J241,0)</f>
        <v>0</v>
      </c>
      <c r="BG241" s="215">
        <f>IF(N241="zákl. přenesená",J241,0)</f>
        <v>0</v>
      </c>
      <c r="BH241" s="215">
        <f>IF(N241="sníž. přenesená",J241,0)</f>
        <v>0</v>
      </c>
      <c r="BI241" s="215">
        <f>IF(N241="nulová",J241,0)</f>
        <v>0</v>
      </c>
      <c r="BJ241" s="16" t="s">
        <v>77</v>
      </c>
      <c r="BK241" s="215">
        <f>ROUND(I241*H241,2)</f>
        <v>0</v>
      </c>
      <c r="BL241" s="16" t="s">
        <v>142</v>
      </c>
      <c r="BM241" s="16" t="s">
        <v>1213</v>
      </c>
    </row>
    <row r="242" s="1" customFormat="1">
      <c r="B242" s="37"/>
      <c r="C242" s="38"/>
      <c r="D242" s="216" t="s">
        <v>132</v>
      </c>
      <c r="E242" s="38"/>
      <c r="F242" s="217" t="s">
        <v>1212</v>
      </c>
      <c r="G242" s="38"/>
      <c r="H242" s="38"/>
      <c r="I242" s="130"/>
      <c r="J242" s="38"/>
      <c r="K242" s="38"/>
      <c r="L242" s="42"/>
      <c r="M242" s="218"/>
      <c r="N242" s="78"/>
      <c r="O242" s="78"/>
      <c r="P242" s="78"/>
      <c r="Q242" s="78"/>
      <c r="R242" s="78"/>
      <c r="S242" s="78"/>
      <c r="T242" s="79"/>
      <c r="AT242" s="16" t="s">
        <v>132</v>
      </c>
      <c r="AU242" s="16" t="s">
        <v>77</v>
      </c>
    </row>
    <row r="243" s="1" customFormat="1" ht="16.5" customHeight="1">
      <c r="B243" s="37"/>
      <c r="C243" s="204" t="s">
        <v>656</v>
      </c>
      <c r="D243" s="204" t="s">
        <v>125</v>
      </c>
      <c r="E243" s="205" t="s">
        <v>1214</v>
      </c>
      <c r="F243" s="206" t="s">
        <v>1215</v>
      </c>
      <c r="G243" s="207" t="s">
        <v>1182</v>
      </c>
      <c r="H243" s="208">
        <v>8</v>
      </c>
      <c r="I243" s="209"/>
      <c r="J243" s="210">
        <f>ROUND(I243*H243,2)</f>
        <v>0</v>
      </c>
      <c r="K243" s="206" t="s">
        <v>1</v>
      </c>
      <c r="L243" s="42"/>
      <c r="M243" s="211" t="s">
        <v>1</v>
      </c>
      <c r="N243" s="212" t="s">
        <v>40</v>
      </c>
      <c r="O243" s="78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AR243" s="16" t="s">
        <v>142</v>
      </c>
      <c r="AT243" s="16" t="s">
        <v>125</v>
      </c>
      <c r="AU243" s="16" t="s">
        <v>77</v>
      </c>
      <c r="AY243" s="16" t="s">
        <v>122</v>
      </c>
      <c r="BE243" s="215">
        <f>IF(N243="základní",J243,0)</f>
        <v>0</v>
      </c>
      <c r="BF243" s="215">
        <f>IF(N243="snížená",J243,0)</f>
        <v>0</v>
      </c>
      <c r="BG243" s="215">
        <f>IF(N243="zákl. přenesená",J243,0)</f>
        <v>0</v>
      </c>
      <c r="BH243" s="215">
        <f>IF(N243="sníž. přenesená",J243,0)</f>
        <v>0</v>
      </c>
      <c r="BI243" s="215">
        <f>IF(N243="nulová",J243,0)</f>
        <v>0</v>
      </c>
      <c r="BJ243" s="16" t="s">
        <v>77</v>
      </c>
      <c r="BK243" s="215">
        <f>ROUND(I243*H243,2)</f>
        <v>0</v>
      </c>
      <c r="BL243" s="16" t="s">
        <v>142</v>
      </c>
      <c r="BM243" s="16" t="s">
        <v>1216</v>
      </c>
    </row>
    <row r="244" s="1" customFormat="1">
      <c r="B244" s="37"/>
      <c r="C244" s="38"/>
      <c r="D244" s="216" t="s">
        <v>132</v>
      </c>
      <c r="E244" s="38"/>
      <c r="F244" s="217" t="s">
        <v>1215</v>
      </c>
      <c r="G244" s="38"/>
      <c r="H244" s="38"/>
      <c r="I244" s="130"/>
      <c r="J244" s="38"/>
      <c r="K244" s="38"/>
      <c r="L244" s="42"/>
      <c r="M244" s="218"/>
      <c r="N244" s="78"/>
      <c r="O244" s="78"/>
      <c r="P244" s="78"/>
      <c r="Q244" s="78"/>
      <c r="R244" s="78"/>
      <c r="S244" s="78"/>
      <c r="T244" s="79"/>
      <c r="AT244" s="16" t="s">
        <v>132</v>
      </c>
      <c r="AU244" s="16" t="s">
        <v>77</v>
      </c>
    </row>
    <row r="245" s="1" customFormat="1" ht="16.5" customHeight="1">
      <c r="B245" s="37"/>
      <c r="C245" s="204" t="s">
        <v>662</v>
      </c>
      <c r="D245" s="204" t="s">
        <v>125</v>
      </c>
      <c r="E245" s="205" t="s">
        <v>1217</v>
      </c>
      <c r="F245" s="206" t="s">
        <v>1218</v>
      </c>
      <c r="G245" s="207" t="s">
        <v>1182</v>
      </c>
      <c r="H245" s="208">
        <v>12</v>
      </c>
      <c r="I245" s="209"/>
      <c r="J245" s="210">
        <f>ROUND(I245*H245,2)</f>
        <v>0</v>
      </c>
      <c r="K245" s="206" t="s">
        <v>1</v>
      </c>
      <c r="L245" s="42"/>
      <c r="M245" s="211" t="s">
        <v>1</v>
      </c>
      <c r="N245" s="212" t="s">
        <v>40</v>
      </c>
      <c r="O245" s="78"/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AR245" s="16" t="s">
        <v>142</v>
      </c>
      <c r="AT245" s="16" t="s">
        <v>125</v>
      </c>
      <c r="AU245" s="16" t="s">
        <v>77</v>
      </c>
      <c r="AY245" s="16" t="s">
        <v>122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6" t="s">
        <v>77</v>
      </c>
      <c r="BK245" s="215">
        <f>ROUND(I245*H245,2)</f>
        <v>0</v>
      </c>
      <c r="BL245" s="16" t="s">
        <v>142</v>
      </c>
      <c r="BM245" s="16" t="s">
        <v>1219</v>
      </c>
    </row>
    <row r="246" s="1" customFormat="1">
      <c r="B246" s="37"/>
      <c r="C246" s="38"/>
      <c r="D246" s="216" t="s">
        <v>132</v>
      </c>
      <c r="E246" s="38"/>
      <c r="F246" s="217" t="s">
        <v>1218</v>
      </c>
      <c r="G246" s="38"/>
      <c r="H246" s="38"/>
      <c r="I246" s="130"/>
      <c r="J246" s="38"/>
      <c r="K246" s="38"/>
      <c r="L246" s="42"/>
      <c r="M246" s="218"/>
      <c r="N246" s="78"/>
      <c r="O246" s="78"/>
      <c r="P246" s="78"/>
      <c r="Q246" s="78"/>
      <c r="R246" s="78"/>
      <c r="S246" s="78"/>
      <c r="T246" s="79"/>
      <c r="AT246" s="16" t="s">
        <v>132</v>
      </c>
      <c r="AU246" s="16" t="s">
        <v>77</v>
      </c>
    </row>
    <row r="247" s="1" customFormat="1" ht="16.5" customHeight="1">
      <c r="B247" s="37"/>
      <c r="C247" s="204" t="s">
        <v>667</v>
      </c>
      <c r="D247" s="204" t="s">
        <v>125</v>
      </c>
      <c r="E247" s="205" t="s">
        <v>1220</v>
      </c>
      <c r="F247" s="206" t="s">
        <v>1221</v>
      </c>
      <c r="G247" s="207" t="s">
        <v>1182</v>
      </c>
      <c r="H247" s="208">
        <v>8</v>
      </c>
      <c r="I247" s="209"/>
      <c r="J247" s="210">
        <f>ROUND(I247*H247,2)</f>
        <v>0</v>
      </c>
      <c r="K247" s="206" t="s">
        <v>1</v>
      </c>
      <c r="L247" s="42"/>
      <c r="M247" s="211" t="s">
        <v>1</v>
      </c>
      <c r="N247" s="212" t="s">
        <v>40</v>
      </c>
      <c r="O247" s="78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AR247" s="16" t="s">
        <v>142</v>
      </c>
      <c r="AT247" s="16" t="s">
        <v>125</v>
      </c>
      <c r="AU247" s="16" t="s">
        <v>77</v>
      </c>
      <c r="AY247" s="16" t="s">
        <v>122</v>
      </c>
      <c r="BE247" s="215">
        <f>IF(N247="základní",J247,0)</f>
        <v>0</v>
      </c>
      <c r="BF247" s="215">
        <f>IF(N247="snížená",J247,0)</f>
        <v>0</v>
      </c>
      <c r="BG247" s="215">
        <f>IF(N247="zákl. přenesená",J247,0)</f>
        <v>0</v>
      </c>
      <c r="BH247" s="215">
        <f>IF(N247="sníž. přenesená",J247,0)</f>
        <v>0</v>
      </c>
      <c r="BI247" s="215">
        <f>IF(N247="nulová",J247,0)</f>
        <v>0</v>
      </c>
      <c r="BJ247" s="16" t="s">
        <v>77</v>
      </c>
      <c r="BK247" s="215">
        <f>ROUND(I247*H247,2)</f>
        <v>0</v>
      </c>
      <c r="BL247" s="16" t="s">
        <v>142</v>
      </c>
      <c r="BM247" s="16" t="s">
        <v>1222</v>
      </c>
    </row>
    <row r="248" s="1" customFormat="1">
      <c r="B248" s="37"/>
      <c r="C248" s="38"/>
      <c r="D248" s="216" t="s">
        <v>132</v>
      </c>
      <c r="E248" s="38"/>
      <c r="F248" s="217" t="s">
        <v>1221</v>
      </c>
      <c r="G248" s="38"/>
      <c r="H248" s="38"/>
      <c r="I248" s="130"/>
      <c r="J248" s="38"/>
      <c r="K248" s="38"/>
      <c r="L248" s="42"/>
      <c r="M248" s="218"/>
      <c r="N248" s="78"/>
      <c r="O248" s="78"/>
      <c r="P248" s="78"/>
      <c r="Q248" s="78"/>
      <c r="R248" s="78"/>
      <c r="S248" s="78"/>
      <c r="T248" s="79"/>
      <c r="AT248" s="16" t="s">
        <v>132</v>
      </c>
      <c r="AU248" s="16" t="s">
        <v>77</v>
      </c>
    </row>
    <row r="249" s="10" customFormat="1" ht="25.92" customHeight="1">
      <c r="B249" s="188"/>
      <c r="C249" s="189"/>
      <c r="D249" s="190" t="s">
        <v>68</v>
      </c>
      <c r="E249" s="191" t="s">
        <v>1223</v>
      </c>
      <c r="F249" s="191" t="s">
        <v>1224</v>
      </c>
      <c r="G249" s="189"/>
      <c r="H249" s="189"/>
      <c r="I249" s="192"/>
      <c r="J249" s="193">
        <f>BK249</f>
        <v>0</v>
      </c>
      <c r="K249" s="189"/>
      <c r="L249" s="194"/>
      <c r="M249" s="195"/>
      <c r="N249" s="196"/>
      <c r="O249" s="196"/>
      <c r="P249" s="197">
        <f>SUM(P250:P263)</f>
        <v>0</v>
      </c>
      <c r="Q249" s="196"/>
      <c r="R249" s="197">
        <f>SUM(R250:R263)</f>
        <v>0</v>
      </c>
      <c r="S249" s="196"/>
      <c r="T249" s="198">
        <f>SUM(T250:T263)</f>
        <v>0</v>
      </c>
      <c r="AR249" s="199" t="s">
        <v>77</v>
      </c>
      <c r="AT249" s="200" t="s">
        <v>68</v>
      </c>
      <c r="AU249" s="200" t="s">
        <v>69</v>
      </c>
      <c r="AY249" s="199" t="s">
        <v>122</v>
      </c>
      <c r="BK249" s="201">
        <f>SUM(BK250:BK263)</f>
        <v>0</v>
      </c>
    </row>
    <row r="250" s="1" customFormat="1" ht="16.5" customHeight="1">
      <c r="B250" s="37"/>
      <c r="C250" s="204" t="s">
        <v>672</v>
      </c>
      <c r="D250" s="204" t="s">
        <v>125</v>
      </c>
      <c r="E250" s="205" t="s">
        <v>151</v>
      </c>
      <c r="F250" s="206" t="s">
        <v>1225</v>
      </c>
      <c r="G250" s="207" t="s">
        <v>1178</v>
      </c>
      <c r="H250" s="208">
        <v>1</v>
      </c>
      <c r="I250" s="209"/>
      <c r="J250" s="210">
        <f>ROUND(I250*H250,2)</f>
        <v>0</v>
      </c>
      <c r="K250" s="206" t="s">
        <v>1</v>
      </c>
      <c r="L250" s="42"/>
      <c r="M250" s="211" t="s">
        <v>1</v>
      </c>
      <c r="N250" s="212" t="s">
        <v>40</v>
      </c>
      <c r="O250" s="78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AR250" s="16" t="s">
        <v>142</v>
      </c>
      <c r="AT250" s="16" t="s">
        <v>125</v>
      </c>
      <c r="AU250" s="16" t="s">
        <v>77</v>
      </c>
      <c r="AY250" s="16" t="s">
        <v>122</v>
      </c>
      <c r="BE250" s="215">
        <f>IF(N250="základní",J250,0)</f>
        <v>0</v>
      </c>
      <c r="BF250" s="215">
        <f>IF(N250="snížená",J250,0)</f>
        <v>0</v>
      </c>
      <c r="BG250" s="215">
        <f>IF(N250="zákl. přenesená",J250,0)</f>
        <v>0</v>
      </c>
      <c r="BH250" s="215">
        <f>IF(N250="sníž. přenesená",J250,0)</f>
        <v>0</v>
      </c>
      <c r="BI250" s="215">
        <f>IF(N250="nulová",J250,0)</f>
        <v>0</v>
      </c>
      <c r="BJ250" s="16" t="s">
        <v>77</v>
      </c>
      <c r="BK250" s="215">
        <f>ROUND(I250*H250,2)</f>
        <v>0</v>
      </c>
      <c r="BL250" s="16" t="s">
        <v>142</v>
      </c>
      <c r="BM250" s="16" t="s">
        <v>1226</v>
      </c>
    </row>
    <row r="251" s="1" customFormat="1">
      <c r="B251" s="37"/>
      <c r="C251" s="38"/>
      <c r="D251" s="216" t="s">
        <v>132</v>
      </c>
      <c r="E251" s="38"/>
      <c r="F251" s="217" t="s">
        <v>1225</v>
      </c>
      <c r="G251" s="38"/>
      <c r="H251" s="38"/>
      <c r="I251" s="130"/>
      <c r="J251" s="38"/>
      <c r="K251" s="38"/>
      <c r="L251" s="42"/>
      <c r="M251" s="218"/>
      <c r="N251" s="78"/>
      <c r="O251" s="78"/>
      <c r="P251" s="78"/>
      <c r="Q251" s="78"/>
      <c r="R251" s="78"/>
      <c r="S251" s="78"/>
      <c r="T251" s="79"/>
      <c r="AT251" s="16" t="s">
        <v>132</v>
      </c>
      <c r="AU251" s="16" t="s">
        <v>77</v>
      </c>
    </row>
    <row r="252" s="1" customFormat="1" ht="16.5" customHeight="1">
      <c r="B252" s="37"/>
      <c r="C252" s="204" t="s">
        <v>678</v>
      </c>
      <c r="D252" s="204" t="s">
        <v>125</v>
      </c>
      <c r="E252" s="205" t="s">
        <v>1227</v>
      </c>
      <c r="F252" s="206" t="s">
        <v>1228</v>
      </c>
      <c r="G252" s="207" t="s">
        <v>1178</v>
      </c>
      <c r="H252" s="208">
        <v>1</v>
      </c>
      <c r="I252" s="209"/>
      <c r="J252" s="210">
        <f>ROUND(I252*H252,2)</f>
        <v>0</v>
      </c>
      <c r="K252" s="206" t="s">
        <v>1</v>
      </c>
      <c r="L252" s="42"/>
      <c r="M252" s="211" t="s">
        <v>1</v>
      </c>
      <c r="N252" s="212" t="s">
        <v>40</v>
      </c>
      <c r="O252" s="78"/>
      <c r="P252" s="213">
        <f>O252*H252</f>
        <v>0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AR252" s="16" t="s">
        <v>142</v>
      </c>
      <c r="AT252" s="16" t="s">
        <v>125</v>
      </c>
      <c r="AU252" s="16" t="s">
        <v>77</v>
      </c>
      <c r="AY252" s="16" t="s">
        <v>122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6" t="s">
        <v>77</v>
      </c>
      <c r="BK252" s="215">
        <f>ROUND(I252*H252,2)</f>
        <v>0</v>
      </c>
      <c r="BL252" s="16" t="s">
        <v>142</v>
      </c>
      <c r="BM252" s="16" t="s">
        <v>1229</v>
      </c>
    </row>
    <row r="253" s="1" customFormat="1">
      <c r="B253" s="37"/>
      <c r="C253" s="38"/>
      <c r="D253" s="216" t="s">
        <v>132</v>
      </c>
      <c r="E253" s="38"/>
      <c r="F253" s="217" t="s">
        <v>1228</v>
      </c>
      <c r="G253" s="38"/>
      <c r="H253" s="38"/>
      <c r="I253" s="130"/>
      <c r="J253" s="38"/>
      <c r="K253" s="38"/>
      <c r="L253" s="42"/>
      <c r="M253" s="218"/>
      <c r="N253" s="78"/>
      <c r="O253" s="78"/>
      <c r="P253" s="78"/>
      <c r="Q253" s="78"/>
      <c r="R253" s="78"/>
      <c r="S253" s="78"/>
      <c r="T253" s="79"/>
      <c r="AT253" s="16" t="s">
        <v>132</v>
      </c>
      <c r="AU253" s="16" t="s">
        <v>77</v>
      </c>
    </row>
    <row r="254" s="1" customFormat="1" ht="16.5" customHeight="1">
      <c r="B254" s="37"/>
      <c r="C254" s="204" t="s">
        <v>684</v>
      </c>
      <c r="D254" s="204" t="s">
        <v>125</v>
      </c>
      <c r="E254" s="205" t="s">
        <v>123</v>
      </c>
      <c r="F254" s="206" t="s">
        <v>1230</v>
      </c>
      <c r="G254" s="207" t="s">
        <v>1178</v>
      </c>
      <c r="H254" s="208">
        <v>1</v>
      </c>
      <c r="I254" s="209"/>
      <c r="J254" s="210">
        <f>ROUND(I254*H254,2)</f>
        <v>0</v>
      </c>
      <c r="K254" s="206" t="s">
        <v>1</v>
      </c>
      <c r="L254" s="42"/>
      <c r="M254" s="211" t="s">
        <v>1</v>
      </c>
      <c r="N254" s="212" t="s">
        <v>40</v>
      </c>
      <c r="O254" s="78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AR254" s="16" t="s">
        <v>142</v>
      </c>
      <c r="AT254" s="16" t="s">
        <v>125</v>
      </c>
      <c r="AU254" s="16" t="s">
        <v>77</v>
      </c>
      <c r="AY254" s="16" t="s">
        <v>122</v>
      </c>
      <c r="BE254" s="215">
        <f>IF(N254="základní",J254,0)</f>
        <v>0</v>
      </c>
      <c r="BF254" s="215">
        <f>IF(N254="snížená",J254,0)</f>
        <v>0</v>
      </c>
      <c r="BG254" s="215">
        <f>IF(N254="zákl. přenesená",J254,0)</f>
        <v>0</v>
      </c>
      <c r="BH254" s="215">
        <f>IF(N254="sníž. přenesená",J254,0)</f>
        <v>0</v>
      </c>
      <c r="BI254" s="215">
        <f>IF(N254="nulová",J254,0)</f>
        <v>0</v>
      </c>
      <c r="BJ254" s="16" t="s">
        <v>77</v>
      </c>
      <c r="BK254" s="215">
        <f>ROUND(I254*H254,2)</f>
        <v>0</v>
      </c>
      <c r="BL254" s="16" t="s">
        <v>142</v>
      </c>
      <c r="BM254" s="16" t="s">
        <v>1231</v>
      </c>
    </row>
    <row r="255" s="1" customFormat="1">
      <c r="B255" s="37"/>
      <c r="C255" s="38"/>
      <c r="D255" s="216" t="s">
        <v>132</v>
      </c>
      <c r="E255" s="38"/>
      <c r="F255" s="217" t="s">
        <v>1230</v>
      </c>
      <c r="G255" s="38"/>
      <c r="H255" s="38"/>
      <c r="I255" s="130"/>
      <c r="J255" s="38"/>
      <c r="K255" s="38"/>
      <c r="L255" s="42"/>
      <c r="M255" s="218"/>
      <c r="N255" s="78"/>
      <c r="O255" s="78"/>
      <c r="P255" s="78"/>
      <c r="Q255" s="78"/>
      <c r="R255" s="78"/>
      <c r="S255" s="78"/>
      <c r="T255" s="79"/>
      <c r="AT255" s="16" t="s">
        <v>132</v>
      </c>
      <c r="AU255" s="16" t="s">
        <v>77</v>
      </c>
    </row>
    <row r="256" s="1" customFormat="1" ht="16.5" customHeight="1">
      <c r="B256" s="37"/>
      <c r="C256" s="204" t="s">
        <v>689</v>
      </c>
      <c r="D256" s="204" t="s">
        <v>125</v>
      </c>
      <c r="E256" s="205" t="s">
        <v>165</v>
      </c>
      <c r="F256" s="206" t="s">
        <v>1232</v>
      </c>
      <c r="G256" s="207" t="s">
        <v>1178</v>
      </c>
      <c r="H256" s="208">
        <v>1</v>
      </c>
      <c r="I256" s="209"/>
      <c r="J256" s="210">
        <f>ROUND(I256*H256,2)</f>
        <v>0</v>
      </c>
      <c r="K256" s="206" t="s">
        <v>1</v>
      </c>
      <c r="L256" s="42"/>
      <c r="M256" s="211" t="s">
        <v>1</v>
      </c>
      <c r="N256" s="212" t="s">
        <v>40</v>
      </c>
      <c r="O256" s="78"/>
      <c r="P256" s="213">
        <f>O256*H256</f>
        <v>0</v>
      </c>
      <c r="Q256" s="213">
        <v>0</v>
      </c>
      <c r="R256" s="213">
        <f>Q256*H256</f>
        <v>0</v>
      </c>
      <c r="S256" s="213">
        <v>0</v>
      </c>
      <c r="T256" s="214">
        <f>S256*H256</f>
        <v>0</v>
      </c>
      <c r="AR256" s="16" t="s">
        <v>142</v>
      </c>
      <c r="AT256" s="16" t="s">
        <v>125</v>
      </c>
      <c r="AU256" s="16" t="s">
        <v>77</v>
      </c>
      <c r="AY256" s="16" t="s">
        <v>122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6" t="s">
        <v>77</v>
      </c>
      <c r="BK256" s="215">
        <f>ROUND(I256*H256,2)</f>
        <v>0</v>
      </c>
      <c r="BL256" s="16" t="s">
        <v>142</v>
      </c>
      <c r="BM256" s="16" t="s">
        <v>1233</v>
      </c>
    </row>
    <row r="257" s="1" customFormat="1">
      <c r="B257" s="37"/>
      <c r="C257" s="38"/>
      <c r="D257" s="216" t="s">
        <v>132</v>
      </c>
      <c r="E257" s="38"/>
      <c r="F257" s="217" t="s">
        <v>1232</v>
      </c>
      <c r="G257" s="38"/>
      <c r="H257" s="38"/>
      <c r="I257" s="130"/>
      <c r="J257" s="38"/>
      <c r="K257" s="38"/>
      <c r="L257" s="42"/>
      <c r="M257" s="218"/>
      <c r="N257" s="78"/>
      <c r="O257" s="78"/>
      <c r="P257" s="78"/>
      <c r="Q257" s="78"/>
      <c r="R257" s="78"/>
      <c r="S257" s="78"/>
      <c r="T257" s="79"/>
      <c r="AT257" s="16" t="s">
        <v>132</v>
      </c>
      <c r="AU257" s="16" t="s">
        <v>77</v>
      </c>
    </row>
    <row r="258" s="1" customFormat="1" ht="16.5" customHeight="1">
      <c r="B258" s="37"/>
      <c r="C258" s="204" t="s">
        <v>696</v>
      </c>
      <c r="D258" s="204" t="s">
        <v>125</v>
      </c>
      <c r="E258" s="205" t="s">
        <v>1234</v>
      </c>
      <c r="F258" s="206" t="s">
        <v>1235</v>
      </c>
      <c r="G258" s="207" t="s">
        <v>1178</v>
      </c>
      <c r="H258" s="208">
        <v>1</v>
      </c>
      <c r="I258" s="209"/>
      <c r="J258" s="210">
        <f>ROUND(I258*H258,2)</f>
        <v>0</v>
      </c>
      <c r="K258" s="206" t="s">
        <v>1</v>
      </c>
      <c r="L258" s="42"/>
      <c r="M258" s="211" t="s">
        <v>1</v>
      </c>
      <c r="N258" s="212" t="s">
        <v>40</v>
      </c>
      <c r="O258" s="78"/>
      <c r="P258" s="213">
        <f>O258*H258</f>
        <v>0</v>
      </c>
      <c r="Q258" s="213">
        <v>0</v>
      </c>
      <c r="R258" s="213">
        <f>Q258*H258</f>
        <v>0</v>
      </c>
      <c r="S258" s="213">
        <v>0</v>
      </c>
      <c r="T258" s="214">
        <f>S258*H258</f>
        <v>0</v>
      </c>
      <c r="AR258" s="16" t="s">
        <v>142</v>
      </c>
      <c r="AT258" s="16" t="s">
        <v>125</v>
      </c>
      <c r="AU258" s="16" t="s">
        <v>77</v>
      </c>
      <c r="AY258" s="16" t="s">
        <v>122</v>
      </c>
      <c r="BE258" s="215">
        <f>IF(N258="základní",J258,0)</f>
        <v>0</v>
      </c>
      <c r="BF258" s="215">
        <f>IF(N258="snížená",J258,0)</f>
        <v>0</v>
      </c>
      <c r="BG258" s="215">
        <f>IF(N258="zákl. přenesená",J258,0)</f>
        <v>0</v>
      </c>
      <c r="BH258" s="215">
        <f>IF(N258="sníž. přenesená",J258,0)</f>
        <v>0</v>
      </c>
      <c r="BI258" s="215">
        <f>IF(N258="nulová",J258,0)</f>
        <v>0</v>
      </c>
      <c r="BJ258" s="16" t="s">
        <v>77</v>
      </c>
      <c r="BK258" s="215">
        <f>ROUND(I258*H258,2)</f>
        <v>0</v>
      </c>
      <c r="BL258" s="16" t="s">
        <v>142</v>
      </c>
      <c r="BM258" s="16" t="s">
        <v>1236</v>
      </c>
    </row>
    <row r="259" s="1" customFormat="1">
      <c r="B259" s="37"/>
      <c r="C259" s="38"/>
      <c r="D259" s="216" t="s">
        <v>132</v>
      </c>
      <c r="E259" s="38"/>
      <c r="F259" s="217" t="s">
        <v>1235</v>
      </c>
      <c r="G259" s="38"/>
      <c r="H259" s="38"/>
      <c r="I259" s="130"/>
      <c r="J259" s="38"/>
      <c r="K259" s="38"/>
      <c r="L259" s="42"/>
      <c r="M259" s="218"/>
      <c r="N259" s="78"/>
      <c r="O259" s="78"/>
      <c r="P259" s="78"/>
      <c r="Q259" s="78"/>
      <c r="R259" s="78"/>
      <c r="S259" s="78"/>
      <c r="T259" s="79"/>
      <c r="AT259" s="16" t="s">
        <v>132</v>
      </c>
      <c r="AU259" s="16" t="s">
        <v>77</v>
      </c>
    </row>
    <row r="260" s="1" customFormat="1" ht="16.5" customHeight="1">
      <c r="B260" s="37"/>
      <c r="C260" s="204" t="s">
        <v>702</v>
      </c>
      <c r="D260" s="204" t="s">
        <v>125</v>
      </c>
      <c r="E260" s="205" t="s">
        <v>1237</v>
      </c>
      <c r="F260" s="206" t="s">
        <v>1238</v>
      </c>
      <c r="G260" s="207" t="s">
        <v>1178</v>
      </c>
      <c r="H260" s="208">
        <v>1</v>
      </c>
      <c r="I260" s="209"/>
      <c r="J260" s="210">
        <f>ROUND(I260*H260,2)</f>
        <v>0</v>
      </c>
      <c r="K260" s="206" t="s">
        <v>1</v>
      </c>
      <c r="L260" s="42"/>
      <c r="M260" s="211" t="s">
        <v>1</v>
      </c>
      <c r="N260" s="212" t="s">
        <v>40</v>
      </c>
      <c r="O260" s="78"/>
      <c r="P260" s="213">
        <f>O260*H260</f>
        <v>0</v>
      </c>
      <c r="Q260" s="213">
        <v>0</v>
      </c>
      <c r="R260" s="213">
        <f>Q260*H260</f>
        <v>0</v>
      </c>
      <c r="S260" s="213">
        <v>0</v>
      </c>
      <c r="T260" s="214">
        <f>S260*H260</f>
        <v>0</v>
      </c>
      <c r="AR260" s="16" t="s">
        <v>142</v>
      </c>
      <c r="AT260" s="16" t="s">
        <v>125</v>
      </c>
      <c r="AU260" s="16" t="s">
        <v>77</v>
      </c>
      <c r="AY260" s="16" t="s">
        <v>122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6" t="s">
        <v>77</v>
      </c>
      <c r="BK260" s="215">
        <f>ROUND(I260*H260,2)</f>
        <v>0</v>
      </c>
      <c r="BL260" s="16" t="s">
        <v>142</v>
      </c>
      <c r="BM260" s="16" t="s">
        <v>1239</v>
      </c>
    </row>
    <row r="261" s="1" customFormat="1">
      <c r="B261" s="37"/>
      <c r="C261" s="38"/>
      <c r="D261" s="216" t="s">
        <v>132</v>
      </c>
      <c r="E261" s="38"/>
      <c r="F261" s="217" t="s">
        <v>1238</v>
      </c>
      <c r="G261" s="38"/>
      <c r="H261" s="38"/>
      <c r="I261" s="130"/>
      <c r="J261" s="38"/>
      <c r="K261" s="38"/>
      <c r="L261" s="42"/>
      <c r="M261" s="218"/>
      <c r="N261" s="78"/>
      <c r="O261" s="78"/>
      <c r="P261" s="78"/>
      <c r="Q261" s="78"/>
      <c r="R261" s="78"/>
      <c r="S261" s="78"/>
      <c r="T261" s="79"/>
      <c r="AT261" s="16" t="s">
        <v>132</v>
      </c>
      <c r="AU261" s="16" t="s">
        <v>77</v>
      </c>
    </row>
    <row r="262" s="1" customFormat="1" ht="16.5" customHeight="1">
      <c r="B262" s="37"/>
      <c r="C262" s="204" t="s">
        <v>710</v>
      </c>
      <c r="D262" s="204" t="s">
        <v>125</v>
      </c>
      <c r="E262" s="205" t="s">
        <v>1240</v>
      </c>
      <c r="F262" s="206" t="s">
        <v>1241</v>
      </c>
      <c r="G262" s="207" t="s">
        <v>1178</v>
      </c>
      <c r="H262" s="208">
        <v>1</v>
      </c>
      <c r="I262" s="209"/>
      <c r="J262" s="210">
        <f>ROUND(I262*H262,2)</f>
        <v>0</v>
      </c>
      <c r="K262" s="206" t="s">
        <v>1</v>
      </c>
      <c r="L262" s="42"/>
      <c r="M262" s="211" t="s">
        <v>1</v>
      </c>
      <c r="N262" s="212" t="s">
        <v>40</v>
      </c>
      <c r="O262" s="78"/>
      <c r="P262" s="213">
        <f>O262*H262</f>
        <v>0</v>
      </c>
      <c r="Q262" s="213">
        <v>0</v>
      </c>
      <c r="R262" s="213">
        <f>Q262*H262</f>
        <v>0</v>
      </c>
      <c r="S262" s="213">
        <v>0</v>
      </c>
      <c r="T262" s="214">
        <f>S262*H262</f>
        <v>0</v>
      </c>
      <c r="AR262" s="16" t="s">
        <v>142</v>
      </c>
      <c r="AT262" s="16" t="s">
        <v>125</v>
      </c>
      <c r="AU262" s="16" t="s">
        <v>77</v>
      </c>
      <c r="AY262" s="16" t="s">
        <v>122</v>
      </c>
      <c r="BE262" s="215">
        <f>IF(N262="základní",J262,0)</f>
        <v>0</v>
      </c>
      <c r="BF262" s="215">
        <f>IF(N262="snížená",J262,0)</f>
        <v>0</v>
      </c>
      <c r="BG262" s="215">
        <f>IF(N262="zákl. přenesená",J262,0)</f>
        <v>0</v>
      </c>
      <c r="BH262" s="215">
        <f>IF(N262="sníž. přenesená",J262,0)</f>
        <v>0</v>
      </c>
      <c r="BI262" s="215">
        <f>IF(N262="nulová",J262,0)</f>
        <v>0</v>
      </c>
      <c r="BJ262" s="16" t="s">
        <v>77</v>
      </c>
      <c r="BK262" s="215">
        <f>ROUND(I262*H262,2)</f>
        <v>0</v>
      </c>
      <c r="BL262" s="16" t="s">
        <v>142</v>
      </c>
      <c r="BM262" s="16" t="s">
        <v>1242</v>
      </c>
    </row>
    <row r="263" s="1" customFormat="1">
      <c r="B263" s="37"/>
      <c r="C263" s="38"/>
      <c r="D263" s="216" t="s">
        <v>132</v>
      </c>
      <c r="E263" s="38"/>
      <c r="F263" s="217" t="s">
        <v>1241</v>
      </c>
      <c r="G263" s="38"/>
      <c r="H263" s="38"/>
      <c r="I263" s="130"/>
      <c r="J263" s="38"/>
      <c r="K263" s="38"/>
      <c r="L263" s="42"/>
      <c r="M263" s="219"/>
      <c r="N263" s="220"/>
      <c r="O263" s="220"/>
      <c r="P263" s="220"/>
      <c r="Q263" s="220"/>
      <c r="R263" s="220"/>
      <c r="S263" s="220"/>
      <c r="T263" s="221"/>
      <c r="AT263" s="16" t="s">
        <v>132</v>
      </c>
      <c r="AU263" s="16" t="s">
        <v>77</v>
      </c>
    </row>
    <row r="264" s="1" customFormat="1" ht="6.96" customHeight="1">
      <c r="B264" s="56"/>
      <c r="C264" s="57"/>
      <c r="D264" s="57"/>
      <c r="E264" s="57"/>
      <c r="F264" s="57"/>
      <c r="G264" s="57"/>
      <c r="H264" s="57"/>
      <c r="I264" s="154"/>
      <c r="J264" s="57"/>
      <c r="K264" s="57"/>
      <c r="L264" s="42"/>
    </row>
  </sheetData>
  <sheetProtection sheet="1" autoFilter="0" formatColumns="0" formatRows="0" objects="1" scenarios="1" spinCount="100000" saltValue="PRVXHSAZeVuFYecgGR9Y2loyfQv3oZPMf9oBzYj44Ov/TKDADrQ+BIIuXWb122acaukU4XWLmnPPtFynazxF+A==" hashValue="vzYHHCsZ0X3LfNH205qbeQtpwQBxalXY4vsQOs0LsVX4CUkKVgH3ZhRU4YP0NVpl4jwTor0ZJyopPoDLhdZd4A==" algorithmName="SHA-512" password="CC35"/>
  <autoFilter ref="C82:K263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KUCERA-HP\Kučera</dc:creator>
  <cp:lastModifiedBy>KUCERA-HP\Kučera</cp:lastModifiedBy>
  <dcterms:created xsi:type="dcterms:W3CDTF">2019-10-18T10:48:03Z</dcterms:created>
  <dcterms:modified xsi:type="dcterms:W3CDTF">2019-10-18T10:48:16Z</dcterms:modified>
</cp:coreProperties>
</file>