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 - Komunikace a cho..." sheetId="3" r:id="rId3"/>
    <sheet name="SO 401 - Veřejné osvětlení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001 - Vedlejší a ostat...'!$C$79:$K$94</definedName>
    <definedName name="_xlnm.Print_Area" localSheetId="1">'SO 001 - Vedlejší a ostat...'!$C$4:$J$36,'SO 001 - Vedlejší a ostat...'!$C$42:$J$61,'SO 001 - Vedlejší a ostat...'!$C$67:$K$94</definedName>
    <definedName name="_xlnm.Print_Titles" localSheetId="1">'SO 001 - Vedlejší a ostat...'!$79:$79</definedName>
    <definedName name="_xlnm._FilterDatabase" localSheetId="2" hidden="1">'SO 101 - Komunikace a cho...'!$C$84:$K$417</definedName>
    <definedName name="_xlnm.Print_Area" localSheetId="2">'SO 101 - Komunikace a cho...'!$C$4:$J$36,'SO 101 - Komunikace a cho...'!$C$42:$J$66,'SO 101 - Komunikace a cho...'!$C$72:$K$417</definedName>
    <definedName name="_xlnm.Print_Titles" localSheetId="2">'SO 101 - Komunikace a cho...'!$84:$84</definedName>
    <definedName name="_xlnm._FilterDatabase" localSheetId="3" hidden="1">'SO 401 - Veřejné osvětlení'!$C$79:$K$156</definedName>
    <definedName name="_xlnm.Print_Area" localSheetId="3">'SO 401 - Veřejné osvětlení'!$C$4:$J$36,'SO 401 - Veřejné osvětlení'!$C$42:$J$61,'SO 401 - Veřejné osvětlení'!$C$67:$K$156</definedName>
    <definedName name="_xlnm.Print_Titles" localSheetId="3">'SO 401 - Veřejné osvětlení'!$79:$79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5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58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4"/>
  <c i="4" r="BH82"/>
  <c r="F33"/>
  <c i="1" r="BC54"/>
  <c i="4" r="BG82"/>
  <c r="F32"/>
  <c i="1" r="BB54"/>
  <c i="4" r="BF82"/>
  <c r="J31"/>
  <c i="1" r="AW54"/>
  <c i="4" r="F31"/>
  <c i="1" r="BA54"/>
  <c i="4" r="T82"/>
  <c r="T81"/>
  <c r="T80"/>
  <c r="R82"/>
  <c r="R81"/>
  <c r="R80"/>
  <c r="P82"/>
  <c r="P81"/>
  <c r="P80"/>
  <c i="1" r="AU54"/>
  <c i="4" r="BK82"/>
  <c r="BK81"/>
  <c r="J81"/>
  <c r="BK80"/>
  <c r="J80"/>
  <c r="J56"/>
  <c r="J27"/>
  <c i="1" r="AG54"/>
  <c i="4" r="J82"/>
  <c r="BE82"/>
  <c r="J30"/>
  <c i="1" r="AV54"/>
  <c i="4" r="F30"/>
  <c i="1" r="AZ54"/>
  <c i="4" r="J57"/>
  <c r="J76"/>
  <c r="F74"/>
  <c r="E72"/>
  <c r="J51"/>
  <c r="F49"/>
  <c r="E47"/>
  <c r="J36"/>
  <c r="J18"/>
  <c r="E18"/>
  <c r="F77"/>
  <c r="F52"/>
  <c r="J17"/>
  <c r="J15"/>
  <c r="E15"/>
  <c r="F76"/>
  <c r="F51"/>
  <c r="J14"/>
  <c r="J12"/>
  <c r="J74"/>
  <c r="J49"/>
  <c r="E7"/>
  <c r="E70"/>
  <c r="E45"/>
  <c i="1" r="AY53"/>
  <c r="AX53"/>
  <c i="3" r="BI417"/>
  <c r="BH417"/>
  <c r="BG417"/>
  <c r="BF417"/>
  <c r="T417"/>
  <c r="T416"/>
  <c r="R417"/>
  <c r="R416"/>
  <c r="P417"/>
  <c r="P416"/>
  <c r="BK417"/>
  <c r="BK416"/>
  <c r="J416"/>
  <c r="J417"/>
  <c r="BE417"/>
  <c r="J65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3"/>
  <c r="BH393"/>
  <c r="BG393"/>
  <c r="BF393"/>
  <c r="T393"/>
  <c r="T392"/>
  <c r="R393"/>
  <c r="R392"/>
  <c r="P393"/>
  <c r="P392"/>
  <c r="BK393"/>
  <c r="BK392"/>
  <c r="J392"/>
  <c r="J393"/>
  <c r="BE393"/>
  <c r="J64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T319"/>
  <c r="R320"/>
  <c r="R319"/>
  <c r="P320"/>
  <c r="P319"/>
  <c r="BK320"/>
  <c r="BK319"/>
  <c r="J319"/>
  <c r="J320"/>
  <c r="BE320"/>
  <c r="J63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T294"/>
  <c r="R295"/>
  <c r="R294"/>
  <c r="P295"/>
  <c r="P294"/>
  <c r="BK295"/>
  <c r="BK294"/>
  <c r="J294"/>
  <c r="J295"/>
  <c r="BE295"/>
  <c r="J6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7"/>
  <c r="BH257"/>
  <c r="BG257"/>
  <c r="BF257"/>
  <c r="T257"/>
  <c r="R257"/>
  <c r="P257"/>
  <c r="BK257"/>
  <c r="J257"/>
  <c r="BE257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36"/>
  <c r="BH236"/>
  <c r="BG236"/>
  <c r="BF236"/>
  <c r="T236"/>
  <c r="T235"/>
  <c r="R236"/>
  <c r="R235"/>
  <c r="P236"/>
  <c r="P235"/>
  <c r="BK236"/>
  <c r="BK235"/>
  <c r="J235"/>
  <c r="J236"/>
  <c r="BE236"/>
  <c r="J61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6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59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2"/>
  <c r="AX52"/>
  <c i="2" r="BI94"/>
  <c r="BH94"/>
  <c r="BG94"/>
  <c r="BF94"/>
  <c r="T94"/>
  <c r="T93"/>
  <c r="R94"/>
  <c r="R93"/>
  <c r="P94"/>
  <c r="P93"/>
  <c r="BK94"/>
  <c r="BK93"/>
  <c r="J93"/>
  <c r="J94"/>
  <c r="BE94"/>
  <c r="J60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<sst xmlns="http://schemas.openxmlformats.org/spreadsheetml/2006/main">
  <si>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</si>
  <si>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</si>
  <si>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</si>
  <si>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</si>
  <si>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</si>
  <si>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</si>
  <si>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</si>
  <si>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{04178bb8-80d6-4bbc-a6cc-8a190e1a1c2a}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</si>
  <si>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</si>
  <si>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</si>
  <si>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</si>
  <si>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</si>
  <si>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</si>
  <si>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</si>
  <si>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</si>
  <si>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</si>
  <si>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</si>
  <si>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</si>
  <si>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</si>
  <si>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</si>
  <si>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KOMUNIKACE V ULICI TYRŠOVA, PŘELOUČ</t>
  </si>
  <si>
    <t>KSO:</t>
  </si>
  <si>
    <t>CC-CZ:</t>
  </si>
  <si>
    <t>Místo:</t>
  </si>
  <si>
    <t>Přelouč</t>
  </si>
  <si>
    <t>Datum:</t>
  </si>
  <si>
    <t>15. 11. 2018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</si>
  <si>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</si>
  <si>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</si>
  <si>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</si>
  <si>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</si>
  <si>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</si>
  <si>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</si>
  <si>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</si>
  <si>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</si>
  <si>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</si>
  <si>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</si>
  <si>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</si>
  <si>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</si>
  <si>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</si>
  <si>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</si>
  <si>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</si>
  <si>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</si>
  <si>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</si>
  <si>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</si>
  <si>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</si>
  <si>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</si>
  <si>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</si>
  <si>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</si>
  <si>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</si>
  <si>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</si>
  <si>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</si>
  <si>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</si>
  <si>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</si>
  <si>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</si>
  <si>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</si>
  <si>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</si>
  <si>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</si>
  <si>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</si>
  <si>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</si>
  <si>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</si>
  <si>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</si>
  <si>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</si>
  <si>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</si>
  <si>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</si>
  <si>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</si>
  <si>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</si>
  <si>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</si>
  <si>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</si>
  <si>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</si>
  <si>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</si>
  <si>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</si>
  <si>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</si>
  <si>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</si>
  <si>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</si>
  <si>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</si>
  <si>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</si>
  <si>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</si>
  <si>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</si>
  <si>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{1f7f9518-2455-499a-bab2-108d898bcf49}</t>
  </si>
  <si>
    <t>2</t>
  </si>
  <si>
    <t>SO 101</t>
  </si>
  <si>
    <t>Komunikace a chodníky</t>
  </si>
  <si>
    <t>{f74af78f-da49-4457-84a7-c8182eafecdd}</t>
  </si>
  <si>
    <t>SO 401</t>
  </si>
  <si>
    <t>Veřejné osvětlení</t>
  </si>
  <si>
    <t>{b9fdf16a-708f-43e2-82d8-054cfef98490}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</si>
  <si>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</si>
  <si>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</si>
  <si>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</si>
  <si>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</si>
  <si>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</si>
  <si>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</si>
  <si>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</si>
  <si>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</si>
  <si>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</si>
  <si>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</si>
  <si>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</si>
  <si>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</si>
  <si>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</si>
  <si>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</si>
  <si>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</si>
  <si>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</si>
  <si>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</si>
  <si>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</si>
  <si>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</si>
  <si>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</si>
  <si>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</si>
  <si>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</si>
  <si>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</si>
  <si>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</si>
  <si>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</si>
  <si>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</si>
  <si>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</si>
  <si>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</si>
  <si>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</si>
  <si>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</si>
  <si>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</si>
  <si>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</si>
  <si>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</si>
  <si>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</si>
  <si>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</si>
  <si>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</si>
  <si>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</si>
  <si>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</si>
  <si>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</si>
  <si>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</t>
  </si>
  <si>
    <t>Kč</t>
  </si>
  <si>
    <t>CS ÚRS 2018 01</t>
  </si>
  <si>
    <t>1024</t>
  </si>
  <si>
    <t>-975681754</t>
  </si>
  <si>
    <t>012203000</t>
  </si>
  <si>
    <t>Geodetické práce při provádění stavby</t>
  </si>
  <si>
    <t>1386237238</t>
  </si>
  <si>
    <t>3</t>
  </si>
  <si>
    <t>013254000</t>
  </si>
  <si>
    <t>Dokumentace skutečného provedení stavby</t>
  </si>
  <si>
    <t>660047656</t>
  </si>
  <si>
    <t>VRN3</t>
  </si>
  <si>
    <t>Zařízení staveniště</t>
  </si>
  <si>
    <t>4</t>
  </si>
  <si>
    <t>030001000</t>
  </si>
  <si>
    <t>-1261227175</t>
  </si>
  <si>
    <t>032903000</t>
  </si>
  <si>
    <t>Náklady na provoz a údržbu vybavení staveniště</t>
  </si>
  <si>
    <t>-1901241441</t>
  </si>
  <si>
    <t>6</t>
  </si>
  <si>
    <t>034103000</t>
  </si>
  <si>
    <t>Oplocení staveniště</t>
  </si>
  <si>
    <t>-1218158211</t>
  </si>
  <si>
    <t>7</t>
  </si>
  <si>
    <t>034303000</t>
  </si>
  <si>
    <t>Dopravní značení na staveništi</t>
  </si>
  <si>
    <t>-1910562601</t>
  </si>
  <si>
    <t>8</t>
  </si>
  <si>
    <t>034403001</t>
  </si>
  <si>
    <t xml:space="preserve">Pomocné práce zajištění nebo řízení regulaci a ochranu dopravy - úhrnná částka musí obsahovat veškeré náklady na dočasné úpravy a regulaci dopravy  i pěší na staveništi -  přístupu k  nemovitostem (např.lávky, nájezdy) a zajištění staveniště dle BOZP (ochranná oplocení, zajištění výkopů apod.)</t>
  </si>
  <si>
    <t>-1616350995</t>
  </si>
  <si>
    <t>9</t>
  </si>
  <si>
    <t>039103000</t>
  </si>
  <si>
    <t>Rozebrání, bourání a odvoz zařízení staveniště</t>
  </si>
  <si>
    <t>-592290597</t>
  </si>
  <si>
    <t>VRN4</t>
  </si>
  <si>
    <t>Inženýrská činnost</t>
  </si>
  <si>
    <t>10</t>
  </si>
  <si>
    <t>043134000</t>
  </si>
  <si>
    <t>Zkoušky zatěžovací</t>
  </si>
  <si>
    <t>kus</t>
  </si>
  <si>
    <t>-340003425</t>
  </si>
  <si>
    <t>SO 101 - Komunikace a chodníky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</si>
  <si>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</si>
  <si>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</si>
  <si>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</si>
  <si>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</si>
  <si>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</si>
  <si>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</si>
  <si>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</si>
  <si>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</si>
  <si>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</si>
  <si>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</si>
  <si>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</si>
  <si>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</si>
  <si>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</si>
  <si>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</si>
  <si>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</si>
  <si>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-211576238</t>
  </si>
  <si>
    <t>VV</t>
  </si>
  <si>
    <t>"PRO VÝPOČET PLOCH BYLA POUŽITA SITUACE C.1.2"</t>
  </si>
  <si>
    <t>"PRO VÝPOČET KUBATUR VÝKRESY C.1.2 A C.1.4"</t>
  </si>
  <si>
    <t>"zeleň vlevo v chodníku"7,7+7,5+7,3+7,3+7,4+7,6+7,8+6,3+6,3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</si>
  <si>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</si>
  <si>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</si>
  <si>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-1546125580</t>
  </si>
  <si>
    <t>"chodník vpravo"299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</si>
  <si>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</si>
  <si>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</si>
  <si>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-94800155</t>
  </si>
  <si>
    <t>"betonové dlaždice 30/30"</t>
  </si>
  <si>
    <t>"vlevo"122,5+119,6</t>
  </si>
  <si>
    <t>"vpravo"10+19</t>
  </si>
  <si>
    <t>Součet</t>
  </si>
  <si>
    <t>113106521</t>
  </si>
  <si>
    <t>Rozebrání dlažeb a dílců vozovek a ploch s přemístěním hmot na skládku na vzdálenost do 3 m nebo s naložením na dopravní prostředek, s jakoukoliv výplní spár strojně plochy jednotlivě přes 200 m2 z drobných kostek nebo odseků s ložem z kameniva těženého</t>
  </si>
  <si>
    <t>2053425964</t>
  </si>
  <si>
    <t>"vozovka"575,6+21,4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</si>
  <si>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</si>
  <si>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</si>
  <si>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628705104</t>
  </si>
  <si>
    <t>"na ZÚ"41,2</t>
  </si>
  <si>
    <t>"na KÚ"79,3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</si>
  <si>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</si>
  <si>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</si>
  <si>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-1778105675</t>
  </si>
  <si>
    <t>"v místě stávajících chodníků z dlaždic"271,0</t>
  </si>
  <si>
    <t>"z mozaiky"299</t>
  </si>
  <si>
    <t>"asf. chodník"28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</si>
  <si>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</si>
  <si>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</si>
  <si>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-1494297118</t>
  </si>
  <si>
    <t>"v místě asf.vozovky"156,10</t>
  </si>
  <si>
    <t>"vozovka z dlažebních kostek"597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</si>
  <si>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</si>
  <si>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</si>
  <si>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2053268835</t>
  </si>
  <si>
    <t>"chodník vlevo na ZÚ"28</t>
  </si>
  <si>
    <t>113154114</t>
  </si>
  <si>
    <t xml:space="preserve">Frézování živičného podkladu nebo krytu  s naložením na dopravní prostředek plochy do 500 m2 bez překážek v trase pruhu šířky do 0,5 m, tloušťky vrstvy 100 mm</t>
  </si>
  <si>
    <t>1561365004</t>
  </si>
  <si>
    <t>"na ZÚ a KÚ pro napojení"(19+20)*0,5</t>
  </si>
  <si>
    <t>113201112</t>
  </si>
  <si>
    <t xml:space="preserve">Vytrhání obrub  s vybouráním lože, s přemístěním hmot na skládku na vzdálenost do 3 m nebo s naložením na dopravní prostředek silničních ležatých</t>
  </si>
  <si>
    <t>m</t>
  </si>
  <si>
    <t>-1056388424</t>
  </si>
  <si>
    <t>"vodící proužky na ZÚ"18,8+6,5+4,3</t>
  </si>
  <si>
    <t>"vodící proužky na KÚ"8,7+8,4</t>
  </si>
  <si>
    <t>"obruby vlevo"118</t>
  </si>
  <si>
    <t>"obruby vpravo"117</t>
  </si>
  <si>
    <t>11</t>
  </si>
  <si>
    <t>113204111</t>
  </si>
  <si>
    <t xml:space="preserve">Vytrhání obrub  s vybouráním lože, s přemístěním hmot na skládku na vzdálenost do 3 m nebo s naložením na dopravní prostředek záhonových</t>
  </si>
  <si>
    <t>-615868826</t>
  </si>
  <si>
    <t>8,7+8,7+8,6+8,7+8,8+8,6+8,8+7,7+7,8</t>
  </si>
  <si>
    <t>12</t>
  </si>
  <si>
    <t>119001421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</si>
  <si>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</si>
  <si>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1430600652</t>
  </si>
  <si>
    <t>"upřesní se dle potřeby stavby - odhad"120</t>
  </si>
  <si>
    <t>13</t>
  </si>
  <si>
    <t>120001101</t>
  </si>
  <si>
    <t xml:space="preserve">Příplatek k cenám vykopávek za ztížení vykopávky  v blízkosti inženýrských sítí nebo výbušnin v horninách jakékoliv třídy</t>
  </si>
  <si>
    <t>m3</t>
  </si>
  <si>
    <t>-456901424</t>
  </si>
  <si>
    <t>"odhady dle potřeby stavby"</t>
  </si>
  <si>
    <t>"tel.kabel"(110+19+13+20)*0,4*0,5</t>
  </si>
  <si>
    <t>"plyn"110*0,4*0,5</t>
  </si>
  <si>
    <t>"el. kabel vn"21*0,4*0,5</t>
  </si>
  <si>
    <t>14</t>
  </si>
  <si>
    <t>122202202</t>
  </si>
  <si>
    <t xml:space="preserve">Odkopávky a prokopávky nezapažené pro silnice  s přemístěním výkopku v příčných profilech na vzdálenost do 15 m nebo s naložením na dopravní prostředek v hornině tř. 3 přes 100 do 1 000 m3</t>
  </si>
  <si>
    <t>-134658708</t>
  </si>
  <si>
    <t>"sanace"</t>
  </si>
  <si>
    <t>"chodník vlevo"(46,5+2,4+77+45,9+1,3+86+44,2)*0,15</t>
  </si>
  <si>
    <t>"chodník vpravo"(5,5+71,4+95+21,6)*0,15</t>
  </si>
  <si>
    <t>"varovné pásy vlevo"(2,6+2,8+2,6+2,2)*0,15</t>
  </si>
  <si>
    <t>"varovné pásy vpravo"(1,9+3)*0,15</t>
  </si>
  <si>
    <t>"vjezdy vlevo a vpravo"(37,5+12,3)*0,15</t>
  </si>
  <si>
    <t>"varovné pásy"(3,2+3,7)*0,15</t>
  </si>
  <si>
    <t>"výkop pro novou úpravu dle TABULKY KUBATUR"218,15</t>
  </si>
  <si>
    <t>"sanace parkoviště"(100,6+84,5+142,3)*0,30</t>
  </si>
  <si>
    <t>"sanace asf. vozovky"398*0,50</t>
  </si>
  <si>
    <t>"pod obrubou a V.P."(0,40+0,25)*109,2*0,3</t>
  </si>
  <si>
    <t>122202209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</si>
  <si>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</si>
  <si>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-1917767583</t>
  </si>
  <si>
    <t>16</t>
  </si>
  <si>
    <t>130901121</t>
  </si>
  <si>
    <t>Bourání konstrukcí v hloubených vykopávkách - ručně z betonu prostého neprokládaného</t>
  </si>
  <si>
    <t>1452370100</t>
  </si>
  <si>
    <t>"odstranění stáv. vpustí vč. přípojek"3*1,5</t>
  </si>
  <si>
    <t>17</t>
  </si>
  <si>
    <t>132201102</t>
  </si>
  <si>
    <t xml:space="preserve">Hloubení zapažených i nezapažených rýh šířky do 600 mm  s urovnáním dna do předepsaného profilu a spádu v hornině tř. 3 přes 100 m3</t>
  </si>
  <si>
    <t>1062486447</t>
  </si>
  <si>
    <t>"drenáž"109*0,5*0,4</t>
  </si>
  <si>
    <t>"obruba + V.P. u parkoviště"0,60*(16+9,3+11,3+116)*0,3</t>
  </si>
  <si>
    <t>"V.P."0,45*(98,7-9,3)*0,3</t>
  </si>
  <si>
    <t>"obruby"0,35*(82+59)*0,3</t>
  </si>
  <si>
    <t>18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</si>
  <si>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</si>
  <si>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</si>
  <si>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-700569117</t>
  </si>
  <si>
    <t>19</t>
  </si>
  <si>
    <t>132201201</t>
  </si>
  <si>
    <t xml:space="preserve">Hloubení zapažených i nezapažených rýh šířky přes 600 do 2 000 mm  s urovnáním dna do předepsaného profilu a spádu v hornině tř. 3 do 100 m3</t>
  </si>
  <si>
    <t>1715407974</t>
  </si>
  <si>
    <t>"přípojky vpustí"(6,5+8,5+8,5+3+3)*1*1</t>
  </si>
  <si>
    <t>20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</si>
  <si>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</si>
  <si>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</si>
  <si>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-170137607</t>
  </si>
  <si>
    <t>133201101</t>
  </si>
  <si>
    <t xml:space="preserve">Hloubení zapažených i nezapažených šachet  s případným nutným přemístěním výkopku ve výkopišti v hornině tř. 3 do 100 m3</t>
  </si>
  <si>
    <t>-1739848876</t>
  </si>
  <si>
    <t>"ul.vpusti"6*1,5*1,5*1</t>
  </si>
  <si>
    <t>"okolo stáv. vpustí"3*(1,5*1,5-0,6*0,6)*1</t>
  </si>
  <si>
    <t>22</t>
  </si>
  <si>
    <t>133201109</t>
  </si>
  <si>
    <t xml:space="preserve">Hloubení zapažených i nezapažených šachet  s případným nutným přemístěním výkopku ve výkopišti v hornině tř. 3 Příplatek k cenám za lepivost horniny tř. 3</t>
  </si>
  <si>
    <t>-496279733</t>
  </si>
  <si>
    <t>23</t>
  </si>
  <si>
    <t>151101101</t>
  </si>
  <si>
    <t xml:space="preserve">Zřízení pažení a rozepření stěn rýh pro podzemní vedení pro všechny šířky rýhy  příložné pro jakoukoliv mezerovitost, hloubky do 2 m</t>
  </si>
  <si>
    <t>-395030214</t>
  </si>
  <si>
    <t>"dle potřeby stavby - odhad"30</t>
  </si>
  <si>
    <t>24</t>
  </si>
  <si>
    <t>151101111</t>
  </si>
  <si>
    <t xml:space="preserve">Odstranění pažení a rozepření stěn rýh pro podzemní vedení  s uložením materiálu na vzdálenost do 3 m od kraje výkopu příložné, hloubky do 2 m</t>
  </si>
  <si>
    <t>1768203457</t>
  </si>
  <si>
    <t>25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</si>
  <si>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</si>
  <si>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</si>
  <si>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375854093</t>
  </si>
  <si>
    <t>"rýhy"76,14+29,5</t>
  </si>
  <si>
    <t>"šachty"19,17</t>
  </si>
  <si>
    <t>26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</si>
  <si>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</si>
  <si>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</si>
  <si>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651573612</t>
  </si>
  <si>
    <t>"odkopávky"621,95</t>
  </si>
  <si>
    <t>"rýhy"105,64</t>
  </si>
  <si>
    <t>"sejmutý drn ze zeleně"65*0,1</t>
  </si>
  <si>
    <t>Mezisoučet</t>
  </si>
  <si>
    <t>"je třeba"</t>
  </si>
  <si>
    <t>"zasypání stáv. vpustí"-1,5*1,5*1,3*3</t>
  </si>
  <si>
    <t>"přípojky vpustí"-29,5*1*0,6</t>
  </si>
  <si>
    <t>27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</si>
  <si>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</si>
  <si>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</si>
  <si>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216817546</t>
  </si>
  <si>
    <t>"na skládku do 14km"726,78*4</t>
  </si>
  <si>
    <t>28</t>
  </si>
  <si>
    <t>167101102</t>
  </si>
  <si>
    <t xml:space="preserve">Nakládání, skládání a překládání neulehlého výkopku nebo sypaniny  nakládání, množství přes 100 m3, z hornin tř. 1 až 4</t>
  </si>
  <si>
    <t>-1258621647</t>
  </si>
  <si>
    <t>29</t>
  </si>
  <si>
    <t>171201201</t>
  </si>
  <si>
    <t xml:space="preserve">Uložení sypaniny  na skládky</t>
  </si>
  <si>
    <t>1599997570</t>
  </si>
  <si>
    <t>30</t>
  </si>
  <si>
    <t>171201211</t>
  </si>
  <si>
    <t>Poplatek za uložení stavebního odpadu na skládce (skládkovné) zeminy a kameniva zatříděného do Katalogu odpadů pod kódem 170 504</t>
  </si>
  <si>
    <t>t</t>
  </si>
  <si>
    <t>272101582</t>
  </si>
  <si>
    <t>726,78*1,9</t>
  </si>
  <si>
    <t>31</t>
  </si>
  <si>
    <t>174101101</t>
  </si>
  <si>
    <t xml:space="preserve">Zásyp sypaninou z jakékoliv horniny  s uložením výkopku ve vrstvách se zhutněním jam, šachet, rýh nebo kolem objektů v těchto vykopávkách</t>
  </si>
  <si>
    <t>866409520</t>
  </si>
  <si>
    <t>"zasypání stáv. vpustí"1,5*1,5*1,3*3</t>
  </si>
  <si>
    <t>"přípojky vpustí"29,5*1*0,6</t>
  </si>
  <si>
    <t>32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</si>
  <si>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</si>
  <si>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</si>
  <si>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426939151</t>
  </si>
  <si>
    <t>"vpusti"(1,96-0,5)*1*6</t>
  </si>
  <si>
    <t>33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</si>
  <si>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</si>
  <si>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</si>
  <si>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389398404</t>
  </si>
  <si>
    <t>29,5*1*0,4</t>
  </si>
  <si>
    <t>34</t>
  </si>
  <si>
    <t>M</t>
  </si>
  <si>
    <t>58337332</t>
  </si>
  <si>
    <t>štěrkopísek frakce 0-22 třída MN</t>
  </si>
  <si>
    <t>1099400863</t>
  </si>
  <si>
    <t>(11,8+7,3)*1,9</t>
  </si>
  <si>
    <t>35</t>
  </si>
  <si>
    <t>181102302</t>
  </si>
  <si>
    <t>Úprava pláně na stavbách dálnic strojně v zářezech mimo skalních se zhutněním</t>
  </si>
  <si>
    <t>1870183996</t>
  </si>
  <si>
    <t>"chodníky dle sanace"303,3+193,5</t>
  </si>
  <si>
    <t>"varovné pásy"10,20+4,9</t>
  </si>
  <si>
    <t>"vjezdy"49,8</t>
  </si>
  <si>
    <t>"varovné pásy"6,9</t>
  </si>
  <si>
    <t>"parkoviště"327,4</t>
  </si>
  <si>
    <t>"asfaltová vozovka"398+109,2*0,65</t>
  </si>
  <si>
    <t>"přípojky vpustí"29,5*1</t>
  </si>
  <si>
    <t>"uliční šachty"5*1,5*1,5</t>
  </si>
  <si>
    <t>36</t>
  </si>
  <si>
    <t>184102115</t>
  </si>
  <si>
    <t xml:space="preserve">Výsadba dřeviny s balem do předem vyhloubené jamky se zalitím  v rovině nebo na svahu do 1:5, při průměru balu přes 500 do 600 mm</t>
  </si>
  <si>
    <t>609247644</t>
  </si>
  <si>
    <t>37</t>
  </si>
  <si>
    <t>R1</t>
  </si>
  <si>
    <t>Prunus fruticosa Globasa - višeň křovitá</t>
  </si>
  <si>
    <t>975508547</t>
  </si>
  <si>
    <t>38</t>
  </si>
  <si>
    <t>184215133</t>
  </si>
  <si>
    <t>Ukotvení dřeviny kůly třemi kůly, délky přes 2 do 3 m</t>
  </si>
  <si>
    <t>1450340201</t>
  </si>
  <si>
    <t>39</t>
  </si>
  <si>
    <t>05217108</t>
  </si>
  <si>
    <t>tyče dřevěné v kůře D 80mm dl 6m</t>
  </si>
  <si>
    <t>1537041395</t>
  </si>
  <si>
    <t>(4*3)/2</t>
  </si>
  <si>
    <t>6*1,5 'Přepočtené koeficientem množství</t>
  </si>
  <si>
    <t>40</t>
  </si>
  <si>
    <t>184215311</t>
  </si>
  <si>
    <t>Ukotvení dřeviny nadzemním kotvením za kmen pomocí textilních popruhů a ocelových lanek do volné zeminy tř. 1 až 4, obvodu kmene do 250 mm</t>
  </si>
  <si>
    <t>-313955007</t>
  </si>
  <si>
    <t>41</t>
  </si>
  <si>
    <t>184911421</t>
  </si>
  <si>
    <t>Mulčování vysazených rostlin mulčovací kůrou, tl. do 100 mm v rovině nebo na svahu do 1:5</t>
  </si>
  <si>
    <t>2090998536</t>
  </si>
  <si>
    <t>1,44*4</t>
  </si>
  <si>
    <t>42</t>
  </si>
  <si>
    <t>10391100</t>
  </si>
  <si>
    <t>kůra mulčovací VL</t>
  </si>
  <si>
    <t>-299565883</t>
  </si>
  <si>
    <t>5,76*0,15</t>
  </si>
  <si>
    <t>43</t>
  </si>
  <si>
    <t>185851121</t>
  </si>
  <si>
    <t xml:space="preserve">Dovoz vody pro zálivku rostlin  na vzdálenost do 1000 m</t>
  </si>
  <si>
    <t>-2064528109</t>
  </si>
  <si>
    <t>44</t>
  </si>
  <si>
    <t>R2</t>
  </si>
  <si>
    <t>Sondy pro ověření polohy inženýrských sítí</t>
  </si>
  <si>
    <t>-1898771995</t>
  </si>
  <si>
    <t>"odhad"15</t>
  </si>
  <si>
    <t>Zakládání</t>
  </si>
  <si>
    <t>45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</si>
  <si>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</si>
  <si>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</si>
  <si>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-951927063</t>
  </si>
  <si>
    <t>109*2</t>
  </si>
  <si>
    <t>46</t>
  </si>
  <si>
    <t>69311199</t>
  </si>
  <si>
    <t>geotextilie netkaná PES+PP 300 g/m2</t>
  </si>
  <si>
    <t>-905722482</t>
  </si>
  <si>
    <t>47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</si>
  <si>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</si>
  <si>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</si>
  <si>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-1779194130</t>
  </si>
  <si>
    <t>Vodorovné konstrukce</t>
  </si>
  <si>
    <t>48</t>
  </si>
  <si>
    <t>451573111</t>
  </si>
  <si>
    <t>Lože pod potrubí, stoky a drobné objekty v otevřeném výkopu z písku a štěrkopísku do 63 mm</t>
  </si>
  <si>
    <t>118645100</t>
  </si>
  <si>
    <t>"přípojky vpustí"29,5*1*0,15</t>
  </si>
  <si>
    <t>49</t>
  </si>
  <si>
    <t>452311121</t>
  </si>
  <si>
    <t>Podkladní a zajišťovací konstrukce z betonu prostého v otevřeném výkopu desky pod potrubí, stoky a drobné objekty z betonu tř. C 8/10</t>
  </si>
  <si>
    <t>937665698</t>
  </si>
  <si>
    <t>"vpusti"5*1,5*1,5*0,15</t>
  </si>
  <si>
    <t>Komunikace pozemní</t>
  </si>
  <si>
    <t>50</t>
  </si>
  <si>
    <t>564751111</t>
  </si>
  <si>
    <t xml:space="preserve">Podklad nebo kryt z kameniva hrubého drceného  vel. 0-63 mm s rozprostřením a zhutněním, po zhutnění tl. 150 mm</t>
  </si>
  <si>
    <t>-1322948085</t>
  </si>
  <si>
    <t>"sanace chodníků"303,3+193,5</t>
  </si>
  <si>
    <t>"varovné pásy"10,2+4,9</t>
  </si>
  <si>
    <t>"sanace vjezdů"49,8</t>
  </si>
  <si>
    <t>"pod obruby"(0,15+0,25+0,4)*109</t>
  </si>
  <si>
    <t>"TLOUŠŤKA SANACE PARKOVIŠTĚ A VOZOVKY ZVĚTŠENA NA ZÁKLADĚ GEOLOG. PRŮZKUMU NA 300mm"</t>
  </si>
  <si>
    <t>"sanace parkoviště"327,4*2</t>
  </si>
  <si>
    <t>"sanace vozovky"398*2</t>
  </si>
  <si>
    <t>51</t>
  </si>
  <si>
    <t>564761111</t>
  </si>
  <si>
    <t xml:space="preserve">Podklad nebo kryt z kameniva hrubého drceného  vel. 0-63 mm s rozprostřením a zhutněním, po zhutnění tl. 200 mm</t>
  </si>
  <si>
    <t>980088677</t>
  </si>
  <si>
    <t xml:space="preserve">"TLOUŠŤKA SANACE VOZOVKY  NA ZÁKLADĚ GEOLOG. PRŮZKUMU  500m-ZVĚTŠENO 0 DALŠÍCH 200mm" </t>
  </si>
  <si>
    <t>"sanace vozovky"398</t>
  </si>
  <si>
    <t>52</t>
  </si>
  <si>
    <t>564851111</t>
  </si>
  <si>
    <t xml:space="preserve">Podklad ze štěrkodrti ŠD  s rozprostřením a zhutněním, po zhutnění tl. 150 mm</t>
  </si>
  <si>
    <t>-2130789560</t>
  </si>
  <si>
    <t>"chodníky + varovné pásy"303,3+193,50+15,1</t>
  </si>
  <si>
    <t>"vjezdy + varovné pásy"(49,8+6,9)*2</t>
  </si>
  <si>
    <t>"asfaltová vozovka"398</t>
  </si>
  <si>
    <t>"pod obrubami"87,2</t>
  </si>
  <si>
    <t>"vpusť v ul.Žižkova"1,5*0,8</t>
  </si>
  <si>
    <t>53</t>
  </si>
  <si>
    <t>564861111</t>
  </si>
  <si>
    <t xml:space="preserve">Podklad ze štěrkodrti ŠD  s rozprostřením a zhutněním, po zhutnění tl. 200 mm</t>
  </si>
  <si>
    <t>-965863645</t>
  </si>
  <si>
    <t>"vpusť ul. Žižkova"1,5*0,8</t>
  </si>
  <si>
    <t>54</t>
  </si>
  <si>
    <t>573211111</t>
  </si>
  <si>
    <t>Postřik spojovací PS bez posypu kamenivem z asfaltu silničního, v množství 0,60 kg/m2</t>
  </si>
  <si>
    <t>1574293533</t>
  </si>
  <si>
    <t>"pás pro napojení na ZÚ a KÚ" (9,4+9,9)*2</t>
  </si>
  <si>
    <t>55</t>
  </si>
  <si>
    <t>577144121</t>
  </si>
  <si>
    <t xml:space="preserve">Asfaltový beton vrstva obrusná ACO 11 (ABS)  s rozprostřením a se zhutněním z nemodifikovaného asfaltu v pruhu šířky přes 3 m tř. I, po zhutnění tl. 50 mm</t>
  </si>
  <si>
    <t>727680944</t>
  </si>
  <si>
    <t>"dle postřiku"436,6</t>
  </si>
  <si>
    <t>56</t>
  </si>
  <si>
    <t>577165122</t>
  </si>
  <si>
    <t xml:space="preserve">Asfaltový beton vrstva ložní ACL 16 (ABH)  s rozprostřením a zhutněním z nemodifikovaného asfaltu v pruhu šířky přes 3 m, po zhutnění tl. 70 mm</t>
  </si>
  <si>
    <t>491211754</t>
  </si>
  <si>
    <t>57</t>
  </si>
  <si>
    <t>584121111</t>
  </si>
  <si>
    <t xml:space="preserve">Osazení silničních dílců ze železového betonu  s podkladem z kameniva těženého do tl. 40 mm jakéhokoliv druhu a velikosti</t>
  </si>
  <si>
    <t>699884678</t>
  </si>
  <si>
    <t>"na ochranu plynovodu při stavbě - odhad"100*1</t>
  </si>
  <si>
    <t>58</t>
  </si>
  <si>
    <t>59381136</t>
  </si>
  <si>
    <t>panel silniční 200x100x15 cm</t>
  </si>
  <si>
    <t>852220818</t>
  </si>
  <si>
    <t>"dle potřeby stavby - odhad"10</t>
  </si>
  <si>
    <t>59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</si>
  <si>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</si>
  <si>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</si>
  <si>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-211826002</t>
  </si>
  <si>
    <t>"chodníky + varovné pásy"303,3+193,5+15,1</t>
  </si>
  <si>
    <t>60</t>
  </si>
  <si>
    <t>59245006</t>
  </si>
  <si>
    <t>dlažba skladebná betonová základní pro nevidomé 20 x 10 x 6 cm barevná-červená</t>
  </si>
  <si>
    <t>1752985847</t>
  </si>
  <si>
    <t>15,1*1,01</t>
  </si>
  <si>
    <t>61</t>
  </si>
  <si>
    <t>59245018</t>
  </si>
  <si>
    <t>dlažba skladebná betonová 20x10x6 cm přírodní</t>
  </si>
  <si>
    <t>-1393334020</t>
  </si>
  <si>
    <t>(303,3+193,5)*1,1</t>
  </si>
  <si>
    <t>62</t>
  </si>
  <si>
    <t>596211213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</si>
  <si>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300 m2</t>
  </si>
  <si>
    <t>894149619</t>
  </si>
  <si>
    <t>"vjezdy+varovné pásy"49,8+6,9</t>
  </si>
  <si>
    <t>"parkoviště"327</t>
  </si>
  <si>
    <t>63</t>
  </si>
  <si>
    <t>59245005</t>
  </si>
  <si>
    <t>dlažba skladebná betonová 20x10x8 cm barevná-antracit</t>
  </si>
  <si>
    <t>1157158944</t>
  </si>
  <si>
    <t>"vjezdy"49,8*1,03</t>
  </si>
  <si>
    <t>64</t>
  </si>
  <si>
    <t>59245020</t>
  </si>
  <si>
    <t>dlažba skladebná betonová 20x10x8 cm přírodní</t>
  </si>
  <si>
    <t>-1549536284</t>
  </si>
  <si>
    <t>"dělení parkovacích míst v š. 0,10m"4,3*(6+5+9)*0,1*1,03</t>
  </si>
  <si>
    <t>65</t>
  </si>
  <si>
    <t>592450061</t>
  </si>
  <si>
    <t>-1302279596</t>
  </si>
  <si>
    <t>"varovné pásy ve vjezdech"6,9*1,03</t>
  </si>
  <si>
    <t>66</t>
  </si>
  <si>
    <t>592450051</t>
  </si>
  <si>
    <t>dlažba skladebná betonová 20x10x8 cm barevná-cihlová</t>
  </si>
  <si>
    <t>-2067337956</t>
  </si>
  <si>
    <t>"dlažba na parkoviště"383,7-(49,8+8,6+6,9)</t>
  </si>
  <si>
    <t>318,4*1,03</t>
  </si>
  <si>
    <t>Trubní vedení</t>
  </si>
  <si>
    <t>67</t>
  </si>
  <si>
    <t>8712511011</t>
  </si>
  <si>
    <t xml:space="preserve">Montáž chrániček inženýrských sítí  D 110 x 4,2 mm</t>
  </si>
  <si>
    <t>-318400726</t>
  </si>
  <si>
    <t>"upřesní se během stavby-přechody pod vozovkou, vjezdech-odhad"60</t>
  </si>
  <si>
    <t>68</t>
  </si>
  <si>
    <t>R3</t>
  </si>
  <si>
    <t>Kabelový žlab půlený DN 110</t>
  </si>
  <si>
    <t>2141119155</t>
  </si>
  <si>
    <t>60*1,03</t>
  </si>
  <si>
    <t>69</t>
  </si>
  <si>
    <t>871313121</t>
  </si>
  <si>
    <t>Montáž kanalizačního potrubí z plastů z tvrdého PVC těsněných gumovým kroužkem v otevřeném výkopu ve sklonu do 20 % DN 160</t>
  </si>
  <si>
    <t>855178414</t>
  </si>
  <si>
    <t>"přípojky vpustí"29,5</t>
  </si>
  <si>
    <t>70</t>
  </si>
  <si>
    <t>28611196</t>
  </si>
  <si>
    <t>trubka kanalizační PPKGEM 160x4,9x1000 mm SN10</t>
  </si>
  <si>
    <t>1370818323</t>
  </si>
  <si>
    <t>29,5*1,03</t>
  </si>
  <si>
    <t>71</t>
  </si>
  <si>
    <t>877355211</t>
  </si>
  <si>
    <t xml:space="preserve">Montáž tvarovek na kanalizačním potrubí z trub z plastu  z tvrdého PVC nebo z polypropylenu v otevřeném výkopu jednoosých DN 200</t>
  </si>
  <si>
    <t>1284364810</t>
  </si>
  <si>
    <t>"odhad"12</t>
  </si>
  <si>
    <t>72</t>
  </si>
  <si>
    <t>R4</t>
  </si>
  <si>
    <t>Tvarovka pro napojení potrubí do šachty, vpusti</t>
  </si>
  <si>
    <t>2110682479</t>
  </si>
  <si>
    <t>73</t>
  </si>
  <si>
    <t>895941111</t>
  </si>
  <si>
    <t xml:space="preserve">Zřízení vpusti kanalizační  uliční z betonových dílců typ UV-50 normální</t>
  </si>
  <si>
    <t>-818474381</t>
  </si>
  <si>
    <t>74</t>
  </si>
  <si>
    <t>R5</t>
  </si>
  <si>
    <t xml:space="preserve">Kompletní sestava uliční vpusti vč. košů  na bahno</t>
  </si>
  <si>
    <t>-1322039103</t>
  </si>
  <si>
    <t>75</t>
  </si>
  <si>
    <t>899104112</t>
  </si>
  <si>
    <t>Osazení poklopů litinových a ocelových včetně rámů pro třídu zatížení D400, E600</t>
  </si>
  <si>
    <t>-728801346</t>
  </si>
  <si>
    <t>"šachty kanalizace v ulici"2</t>
  </si>
  <si>
    <t>76</t>
  </si>
  <si>
    <t>8992021121</t>
  </si>
  <si>
    <t>Osazení mříží litinových včetně rámů a košů na bahno pro třídu zatížení A15</t>
  </si>
  <si>
    <t>-1405203444</t>
  </si>
  <si>
    <t>77</t>
  </si>
  <si>
    <t>R6</t>
  </si>
  <si>
    <t>Ozdobná litinová kruhová mříž DN 120</t>
  </si>
  <si>
    <t>1713302977</t>
  </si>
  <si>
    <t>78</t>
  </si>
  <si>
    <t>8992021122</t>
  </si>
  <si>
    <t>-1006077172</t>
  </si>
  <si>
    <t>3+2</t>
  </si>
  <si>
    <t>79</t>
  </si>
  <si>
    <t>899204112</t>
  </si>
  <si>
    <t>Osazení mříží litinových včetně rámů a košů na bahno pro třídu zatížení D400, E600</t>
  </si>
  <si>
    <t>-1905020356</t>
  </si>
  <si>
    <t>"uliční vpusti"6</t>
  </si>
  <si>
    <t>80</t>
  </si>
  <si>
    <t>552423201</t>
  </si>
  <si>
    <t>mříž vtoková litinová plochá 500x500mm</t>
  </si>
  <si>
    <t>45976838</t>
  </si>
  <si>
    <t>81</t>
  </si>
  <si>
    <t>899431111</t>
  </si>
  <si>
    <t xml:space="preserve">Výšková úprava uličního vstupu nebo vpusti do 200 mm  zvýšením krycího hrnce, šoupěte nebo hydrantu bez úpravy armatur</t>
  </si>
  <si>
    <t>-1492006261</t>
  </si>
  <si>
    <t>"odhad"4</t>
  </si>
  <si>
    <t>Ostatní konstrukce a práce, bourání</t>
  </si>
  <si>
    <t>82</t>
  </si>
  <si>
    <t>914111111</t>
  </si>
  <si>
    <t xml:space="preserve">Montáž svislé dopravní značky základní  velikosti do 1 m2 objímkami na sloupky nebo konzoly</t>
  </si>
  <si>
    <t>-1800266733</t>
  </si>
  <si>
    <t>83</t>
  </si>
  <si>
    <t>914511112</t>
  </si>
  <si>
    <t xml:space="preserve">Montáž sloupku dopravních značek  délky do 3,5 m do hliníkové patky</t>
  </si>
  <si>
    <t>598671126</t>
  </si>
  <si>
    <t>84</t>
  </si>
  <si>
    <t>40445225</t>
  </si>
  <si>
    <t>sloupek Zn pro dopravní značku D 60mm v 350mm</t>
  </si>
  <si>
    <t>-452047471</t>
  </si>
  <si>
    <t>85</t>
  </si>
  <si>
    <t>40445256</t>
  </si>
  <si>
    <t>svorka upínací na sloupek dopravní značky D 60mm</t>
  </si>
  <si>
    <t>1016406500</t>
  </si>
  <si>
    <t>12*2</t>
  </si>
  <si>
    <t>86</t>
  </si>
  <si>
    <t>40445253</t>
  </si>
  <si>
    <t>víčko plastové na sloupek D 60mm</t>
  </si>
  <si>
    <t>1847382906</t>
  </si>
  <si>
    <t>87</t>
  </si>
  <si>
    <t>915231112</t>
  </si>
  <si>
    <t xml:space="preserve">Vodorovné dopravní značení stříkaným plastem  přechody pro chodce, šipky, symboly nápisy bílé retroreflexní</t>
  </si>
  <si>
    <t>272509062</t>
  </si>
  <si>
    <t>"symbol osob se zdravotním postižením"2*1</t>
  </si>
  <si>
    <t>88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</si>
  <si>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</si>
  <si>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</si>
  <si>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127603726</t>
  </si>
  <si>
    <t>"vlevo"16+99+11,5</t>
  </si>
  <si>
    <t>"vpravo"116</t>
  </si>
  <si>
    <t>89</t>
  </si>
  <si>
    <t>59218002</t>
  </si>
  <si>
    <t>krajník silniční betonový 50x25x10cm</t>
  </si>
  <si>
    <t>1352741845</t>
  </si>
  <si>
    <t>242,5*1,03</t>
  </si>
  <si>
    <t>90</t>
  </si>
  <si>
    <t>915621111</t>
  </si>
  <si>
    <t xml:space="preserve">Předznačení pro vodorovné značení  stříkané barvou nebo prováděné z nátěrových hmot plošné šipky, symboly, nápisy</t>
  </si>
  <si>
    <t>1282405568</t>
  </si>
  <si>
    <t>91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</si>
  <si>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</si>
  <si>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</si>
  <si>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-1503972531</t>
  </si>
  <si>
    <t>"vlevo"16+82+9,5+58,5+11,5</t>
  </si>
  <si>
    <t>"odečte se kamenná obruba"-(13+6+8,5+11)</t>
  </si>
  <si>
    <t>92</t>
  </si>
  <si>
    <t>59217030</t>
  </si>
  <si>
    <t>obrubník betonový silniční přechodový 100x15x15-25 cm</t>
  </si>
  <si>
    <t>62683473</t>
  </si>
  <si>
    <t>"vlevo"7</t>
  </si>
  <si>
    <t>"vpravo"2</t>
  </si>
  <si>
    <t>9*1,03</t>
  </si>
  <si>
    <t>93</t>
  </si>
  <si>
    <t>59217029</t>
  </si>
  <si>
    <t>obrubník betonový silniční nájezdový 100x15x15 cm</t>
  </si>
  <si>
    <t>-1095190437</t>
  </si>
  <si>
    <t>"vlevo"3,5+6,5+3,50</t>
  </si>
  <si>
    <t>"vpravo"8</t>
  </si>
  <si>
    <t>21,5*1,03</t>
  </si>
  <si>
    <t>94</t>
  </si>
  <si>
    <t>59217031</t>
  </si>
  <si>
    <t>obrubník betonový silniční 100 x 15 x 25 cm</t>
  </si>
  <si>
    <t>1805196778</t>
  </si>
  <si>
    <t>255-(9+21,5)</t>
  </si>
  <si>
    <t>224,5*1,03</t>
  </si>
  <si>
    <t>95</t>
  </si>
  <si>
    <t>916241113</t>
  </si>
  <si>
    <t>Osazení obrubníku kamenného se zřízením lože, s vyplněním a zatřením spár cementovou maltou ležatého s boční opěrou z betonu prostého, do lože z betonu prostého</t>
  </si>
  <si>
    <t>-214793789</t>
  </si>
  <si>
    <t>" kamenné obruby prodloužené až za oblouk na ZÚ a KÚ"6+13+8,5+11,5</t>
  </si>
  <si>
    <t>96</t>
  </si>
  <si>
    <t>58380005</t>
  </si>
  <si>
    <t>obrubník kamenný přímý, žula, 20x25</t>
  </si>
  <si>
    <t>-818898126</t>
  </si>
  <si>
    <t>"použijí se obruby ze skládky investora"19</t>
  </si>
  <si>
    <t>97</t>
  </si>
  <si>
    <t>58380426</t>
  </si>
  <si>
    <t>obrubník kamenný obloukový , žula, r=1÷3 m 20x25</t>
  </si>
  <si>
    <t>748786234</t>
  </si>
  <si>
    <t>"oblouk na ZÚ vpravo"3</t>
  </si>
  <si>
    <t>98</t>
  </si>
  <si>
    <t>58380436</t>
  </si>
  <si>
    <t>obrubník kamenný obloukový , žula, r=3÷5 m 20x25</t>
  </si>
  <si>
    <t>-1749058110</t>
  </si>
  <si>
    <t>"použijí se obruby ze skládky investora"</t>
  </si>
  <si>
    <t>"oblouk na ZÚ vlevo a na KÚ oblouk vlevo a vpravo"6,5+4,6+6,1</t>
  </si>
  <si>
    <t>99</t>
  </si>
  <si>
    <t>916991121</t>
  </si>
  <si>
    <t xml:space="preserve">Lože pod obrubníky, krajníky nebo obruby z dlažebních kostek  z betonu prostého tř. C 16/20</t>
  </si>
  <si>
    <t>-1843353404</t>
  </si>
  <si>
    <t>"obr.+V.P."</t>
  </si>
  <si>
    <t>"vlevo"(16+9,5+11,50)*0,6*0,05</t>
  </si>
  <si>
    <t>"vpravo"116*0,6*0,05</t>
  </si>
  <si>
    <t>"obr. sil. vlevo"(82+58,5)*0,35*0,05</t>
  </si>
  <si>
    <t>"V.P."89,5*0,45*0,05</t>
  </si>
  <si>
    <t>100</t>
  </si>
  <si>
    <t>919112233</t>
  </si>
  <si>
    <t xml:space="preserve">Řezání dilatačních spár v živičném krytu  vytvoření komůrky pro těsnící zálivku šířky 20 mm, hloubky 40 mm</t>
  </si>
  <si>
    <t>-1616616840</t>
  </si>
  <si>
    <t>101</t>
  </si>
  <si>
    <t>40445499</t>
  </si>
  <si>
    <t>značka dopravní svislá retroreflexní fólie tř 1 FeZn prolis D 500mm</t>
  </si>
  <si>
    <t>-1181028291</t>
  </si>
  <si>
    <t>"B24a, B24b, B2, P6, B20, P4"6</t>
  </si>
  <si>
    <t>102</t>
  </si>
  <si>
    <t>40445532</t>
  </si>
  <si>
    <t>značka dopravní svislá retroreflexní fólie tř 1 FeZn-Al rám 300x200mm</t>
  </si>
  <si>
    <t>1405250576</t>
  </si>
  <si>
    <t>"IP12-2x, E13-mc, E12-2x, IP4b"6</t>
  </si>
  <si>
    <t>103</t>
  </si>
  <si>
    <t>919122132</t>
  </si>
  <si>
    <t xml:space="preserve">Utěsnění dilatačních spár zálivkou za tepla  v cementobetonovém nebo živičném krytu včetně adhezního nátěru s těsnicím profilem pod zálivkou, pro komůrky šířky 20 mm, hloubky 40 mm</t>
  </si>
  <si>
    <t>1984986043</t>
  </si>
  <si>
    <t>104</t>
  </si>
  <si>
    <t>919735112</t>
  </si>
  <si>
    <t xml:space="preserve">Řezání stávajícího živičného krytu nebo podkladu  hloubky přes 50 do 100 mm</t>
  </si>
  <si>
    <t>-1910488200</t>
  </si>
  <si>
    <t>"na ZÚ"19+2*0,5</t>
  </si>
  <si>
    <t>"na KÚ"20+2*0,5</t>
  </si>
  <si>
    <t>"řezání pro odstranění živice pro napojení v š. 0,30m"19+20</t>
  </si>
  <si>
    <t>105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</si>
  <si>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</si>
  <si>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</si>
  <si>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-964280479</t>
  </si>
  <si>
    <t>106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</si>
  <si>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</si>
  <si>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</si>
  <si>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-480427930</t>
  </si>
  <si>
    <t>"dle pol.č.10"281,7</t>
  </si>
  <si>
    <t>107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</si>
  <si>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</si>
  <si>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</si>
  <si>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2097757420</t>
  </si>
  <si>
    <t>"dle pol.č.3"271,1</t>
  </si>
  <si>
    <t>108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</si>
  <si>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</si>
  <si>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</si>
  <si>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-165054988</t>
  </si>
  <si>
    <t>"dle pol.č.4"597</t>
  </si>
  <si>
    <t>109</t>
  </si>
  <si>
    <t>R7</t>
  </si>
  <si>
    <t>Palety pro uložení vybouraných dlaždic a obrubníků na skládku investora</t>
  </si>
  <si>
    <t>-1182019781</t>
  </si>
  <si>
    <t>"pro dlaždice na paletě 14,4m2"271,1/14,4</t>
  </si>
  <si>
    <t>"pro obrubníky 86m na paletě"281,7/86</t>
  </si>
  <si>
    <t>22,1*1,03</t>
  </si>
  <si>
    <t>997</t>
  </si>
  <si>
    <t>Přesun sutě</t>
  </si>
  <si>
    <t>110</t>
  </si>
  <si>
    <t>997211511</t>
  </si>
  <si>
    <t xml:space="preserve">Vodorovná doprava suti nebo vybouraných hmot  suti se složením a hrubým urovnáním, na vzdálenost do 1 km</t>
  </si>
  <si>
    <t>-1122092702</t>
  </si>
  <si>
    <t>"mozaika"84,02</t>
  </si>
  <si>
    <t>"kostky"191,04</t>
  </si>
  <si>
    <t>"kamenivo"173,42</t>
  </si>
  <si>
    <t>"živice"34,34+2,74</t>
  </si>
  <si>
    <t>111</t>
  </si>
  <si>
    <t>997211519</t>
  </si>
  <si>
    <t xml:space="preserve">Vodorovná doprava suti nebo vybouraných hmot  suti se složením a hrubým urovnáním, na vzdálenost Příplatek k ceně za každý další i započatý 1 km přes 1 km</t>
  </si>
  <si>
    <t>-1987357636</t>
  </si>
  <si>
    <t>"na skládku do 14km"485,56*13</t>
  </si>
  <si>
    <t>112</t>
  </si>
  <si>
    <t>997211521</t>
  </si>
  <si>
    <t xml:space="preserve">Vodorovná doprava suti nebo vybouraných hmot  vybouraných hmot se složením a hrubým urovnáním nebo s přeložením na jiný dopravní prostředek kromě lodi, na vzdálenost do 1 km</t>
  </si>
  <si>
    <t>706776618</t>
  </si>
  <si>
    <t>"dlaždice"69,13</t>
  </si>
  <si>
    <t>"obruby"81,69+3,06</t>
  </si>
  <si>
    <t>"dopravní značky"0,49</t>
  </si>
  <si>
    <t>113</t>
  </si>
  <si>
    <t>997211529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</si>
  <si>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</si>
  <si>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-1738918954</t>
  </si>
  <si>
    <t>"na skládku do 14km"154,37*13</t>
  </si>
  <si>
    <t>114</t>
  </si>
  <si>
    <t>997211611</t>
  </si>
  <si>
    <t xml:space="preserve">Nakládání suti nebo vybouraných hmot  na dopravní prostředky pro vodorovnou dopravu suti</t>
  </si>
  <si>
    <t>584002402</t>
  </si>
  <si>
    <t>115</t>
  </si>
  <si>
    <t>997211612</t>
  </si>
  <si>
    <t xml:space="preserve">Nakládání suti nebo vybouraných hmot  na dopravní prostředky pro vodorovnou dopravu vybouraných hmot</t>
  </si>
  <si>
    <t>-1896569912</t>
  </si>
  <si>
    <t>116</t>
  </si>
  <si>
    <t>997221845</t>
  </si>
  <si>
    <t>Poplatek za uložení stavebního odpadu na skládce (skládkovné) asfaltového bez obsahu dehtu zatříděného do Katalogu odpadů pod kódem 170 302</t>
  </si>
  <si>
    <t>1551712554</t>
  </si>
  <si>
    <t>34,34+2,74</t>
  </si>
  <si>
    <t>117</t>
  </si>
  <si>
    <t>997221855</t>
  </si>
  <si>
    <t>1388601818</t>
  </si>
  <si>
    <t>84,02+173,42+331,36</t>
  </si>
  <si>
    <t>998</t>
  </si>
  <si>
    <t>Přesun hmot</t>
  </si>
  <si>
    <t>118</t>
  </si>
  <si>
    <t>998223011</t>
  </si>
  <si>
    <t xml:space="preserve">Přesun hmot pro pozemní komunikace s krytem dlážděným  dopravní vzdálenost do 200 m jakékoliv délky objektu</t>
  </si>
  <si>
    <t>514256723</t>
  </si>
  <si>
    <t>SO 401 - Veřejné osvětlení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</si>
  <si>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</si>
  <si>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</si>
  <si>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</si>
  <si>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</si>
  <si>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</si>
  <si>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</si>
  <si>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</si>
  <si>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210202011R00</t>
  </si>
  <si>
    <t>Svítidlo venkovní LED, umístění na stožár, výložník</t>
  </si>
  <si>
    <t>210204011RS2</t>
  </si>
  <si>
    <t>Stožár osvětlovací ocelový délky do 12 m, včetně nákladů na autojeřáb</t>
  </si>
  <si>
    <t>0000000.01</t>
  </si>
  <si>
    <t>Svítidlo LED,DK2800/23,5W, WW CLO, 230V, IP66, , obousměr. GPRS, SIM, vč. stožáru, vč. základu</t>
  </si>
  <si>
    <t>ks</t>
  </si>
  <si>
    <t>P</t>
  </si>
  <si>
    <t>Poznámka k položce:
5; Dle pol. 210 20-2011.R00, 210 20-4011.RS2: : ; Stožár+svítidlo+základ-balená jednotka - vzor Přelouč: :</t>
  </si>
  <si>
    <t>210204202R00</t>
  </si>
  <si>
    <t>Elektrovýzbroj stožáru</t>
  </si>
  <si>
    <t>0000000.03</t>
  </si>
  <si>
    <t>Stožárová svorkovnice na DIN, SR482-VL Z/Cu, + 2x poj. 6A - průchozí</t>
  </si>
  <si>
    <t>Poznámka k položce:
Dle pol. 210 20-4202.R00: : ; 4</t>
  </si>
  <si>
    <t>0000000.04</t>
  </si>
  <si>
    <t>Stožárová svorkovnice na DIN, SR482-VL Z/Cu, + 2x poj. 6A - odbočná</t>
  </si>
  <si>
    <t>Poznámka k položce:
Dle pol. 210 20-4202.R00: : ; 2</t>
  </si>
  <si>
    <t>210810005RT1</t>
  </si>
  <si>
    <t xml:space="preserve">Kabel CYKY-J  3 x 1,5 mm2 , včetně dodávky kabelu</t>
  </si>
  <si>
    <t>Poznámka k položce:
elektroinstalace svorkovnice - svítidlo: : ; 50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</si>
  <si>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</si>
  <si>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</si>
  <si>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</si>
  <si>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</si>
  <si>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</si>
  <si>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</si>
  <si>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</si>
  <si>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</si>
  <si>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</si>
  <si>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</si>
  <si>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</si>
  <si>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</si>
  <si>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</si>
  <si>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</si>
  <si>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</si>
  <si>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</si>
  <si>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</si>
  <si>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</si>
  <si>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Poznámka k položce:
10; Identifikační údaje na štítku dle pokynů TS města: :</t>
  </si>
  <si>
    <t>210100001R00</t>
  </si>
  <si>
    <t xml:space="preserve"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</si>
  <si>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</si>
  <si>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</si>
  <si>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</si>
  <si>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</si>
  <si>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000-0000.05</t>
  </si>
  <si>
    <t>Kabelová spojka lisovací, dle typů připojovaných kabelů</t>
  </si>
  <si>
    <t>000-0000.06</t>
  </si>
  <si>
    <t>Demontáž stáv.paticových stožárů/svítidel VO , výšky do 6m</t>
  </si>
  <si>
    <t>000-0000.07</t>
  </si>
  <si>
    <t>Demontáž stáv.dopravních značek, vč. opětovné montáže</t>
  </si>
  <si>
    <t>000-0000.08</t>
  </si>
  <si>
    <t>Demontáž stáv.zař. veřejného rozhlasu, vč. opětovné montáže</t>
  </si>
  <si>
    <t>000-0000.09</t>
  </si>
  <si>
    <t>Elektroinstalační krabice, vel. 120x120, IP67 vč. dodávky krabice</t>
  </si>
  <si>
    <t>M46</t>
  </si>
  <si>
    <t>Zemní práce při montážích</t>
  </si>
  <si>
    <t>460200133RT2</t>
  </si>
  <si>
    <t xml:space="preserve">Výkop kabelové rýhy 35/50 cm  hor.3</t>
  </si>
  <si>
    <t>460570133R00</t>
  </si>
  <si>
    <t>Zához rýhy 35/50 cm, hornina třídy 3, se zhutněním</t>
  </si>
  <si>
    <t>460200143RT2</t>
  </si>
  <si>
    <t xml:space="preserve">Výkop kabelové rýhy 35/60 cm  hor.3</t>
  </si>
  <si>
    <t>460570144R00</t>
  </si>
  <si>
    <t>Zához rýhy 35/60 cm, hornina třídy 3, se zhutněním</t>
  </si>
  <si>
    <t>460200303RT2</t>
  </si>
  <si>
    <t>Výkop kabelové rýhy 50/120 cm hor.3, ruční výkop rýhy</t>
  </si>
  <si>
    <t>460570303R00</t>
  </si>
  <si>
    <t>Zához rýhy 50/120 cm, hornina tř. 3, se zhutněním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</si>
  <si>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</si>
  <si>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</si>
  <si>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</si>
  <si>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</si>
  <si>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</si>
  <si>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</si>
  <si>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</si>
  <si>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</si>
  <si>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</si>
  <si>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</si>
  <si>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</si>
  <si>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</si>
  <si>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</si>
  <si>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</si>
  <si>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</si>
  <si>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230191017R00</t>
  </si>
  <si>
    <t>Uložení chráničky ve výkopu</t>
  </si>
  <si>
    <t>34571147.34</t>
  </si>
  <si>
    <t>Chránička korugovaná dělená Kopohalf, vel. 110</t>
  </si>
  <si>
    <t>34571147.35</t>
  </si>
  <si>
    <t>Chránička korugovaná ohebná, vel. 110</t>
  </si>
  <si>
    <t>460030031R00</t>
  </si>
  <si>
    <t>Vytrhání kostek velkých,lože písek, nezalité spáry</t>
  </si>
  <si>
    <t>460030061R00</t>
  </si>
  <si>
    <t>Kladení dlažby do lože z písku</t>
  </si>
  <si>
    <t>460600001RT8</t>
  </si>
  <si>
    <t>Naložení a odvoz zeminy, odvoz na vzdálenost 10000 m</t>
  </si>
  <si>
    <t>460010024RT3</t>
  </si>
  <si>
    <t>Vytýčení kabelové trasy v zastavěném prostoru, délka trasy do 1000 m</t>
  </si>
  <si>
    <t>km</t>
  </si>
  <si>
    <t>460080101RT1</t>
  </si>
  <si>
    <t>Rozbourání betonového základu, vybourání betonu</t>
  </si>
  <si>
    <t>000</t>
  </si>
  <si>
    <t>101R00</t>
  </si>
  <si>
    <t>Rozměření světelných bodů</t>
  </si>
  <si>
    <t>102R00</t>
  </si>
  <si>
    <t>Vypnutí a opětovné zapnutí vedení</t>
  </si>
  <si>
    <t>hod</t>
  </si>
  <si>
    <t>103R00</t>
  </si>
  <si>
    <t>Úprava stávajícího rozvodu veřejného osvětlení, a veřejného rozhlasu</t>
  </si>
  <si>
    <t>104R00</t>
  </si>
  <si>
    <t>Dozory provozovatele veřejného osvětlení</t>
  </si>
  <si>
    <t>105R00</t>
  </si>
  <si>
    <t>Úklid stavby</t>
  </si>
  <si>
    <t>106R00</t>
  </si>
  <si>
    <t>Součinnost s provozovatelem veřejného osvětlení</t>
  </si>
  <si>
    <t>107R00</t>
  </si>
  <si>
    <t>Ekologická likvidace odpadu</t>
  </si>
  <si>
    <t>108R00</t>
  </si>
  <si>
    <t>Zjištění stávajícího stavu</t>
  </si>
  <si>
    <t>109R00</t>
  </si>
  <si>
    <t>Koordinace s ostatními profesemi</t>
  </si>
  <si>
    <t>110R00</t>
  </si>
  <si>
    <t>Montážní pološina MP10do 10m výšky, vč přesunu</t>
  </si>
  <si>
    <t>111R00</t>
  </si>
  <si>
    <t>Koordinace s provozovateli dotčených sítí</t>
  </si>
  <si>
    <t>112R00</t>
  </si>
  <si>
    <t>Vytyčení inženýrských sítí</t>
  </si>
  <si>
    <t>soubor</t>
  </si>
  <si>
    <t>113R00</t>
  </si>
  <si>
    <t>Pomocné práce</t>
  </si>
  <si>
    <t>114R00</t>
  </si>
  <si>
    <t>Nákladní auto 5t</t>
  </si>
  <si>
    <t>115R00</t>
  </si>
  <si>
    <t>Dokumentace skutečného provedení stavby, geodet. zaměření skuteč. provedení</t>
  </si>
  <si>
    <t>120</t>
  </si>
  <si>
    <t>VN</t>
  </si>
  <si>
    <t>Vedlejší náklady</t>
  </si>
  <si>
    <t>Autorský dozor</t>
  </si>
  <si>
    <t>122</t>
  </si>
  <si>
    <t>VRN2</t>
  </si>
  <si>
    <t>Komplexní zkoušky</t>
  </si>
  <si>
    <t>124</t>
  </si>
  <si>
    <t>Podíl přidružených výkonů pro elektromontáže</t>
  </si>
  <si>
    <t>126</t>
  </si>
  <si>
    <t>Podíl přidružených výkonů pro zemní práce</t>
  </si>
  <si>
    <t>128</t>
  </si>
  <si>
    <t>VRN5</t>
  </si>
  <si>
    <t>Přirážka za podružný materiál</t>
  </si>
  <si>
    <t>130</t>
  </si>
  <si>
    <t>VRN6</t>
  </si>
  <si>
    <t>Přirážka za prořez kabelů</t>
  </si>
  <si>
    <t>132</t>
  </si>
  <si>
    <t>VRN7</t>
  </si>
  <si>
    <t>Revize</t>
  </si>
  <si>
    <t>134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</si>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</sst>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18-18</v>
      </c>
      <c r="AR41" s="74"/>
    </row>
    <row r="42" s="4" customFormat="1" ht="36.96" customHeight="1">
      <c r="B42" s="76"/>
      <c r="C42" s="77" t="s">
        <v>19</v>
      </c>
      <c r="L42" s="78" t="str">
        <f>K6</f>
        <v>REKONSTRUKCE KOMUNIKACE V ULICI TYRŠOVA, PŘELOUČ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Přelouč</v>
      </c>
      <c r="AI44" s="75" t="s">
        <v>25</v>
      </c>
      <c r="AM44" s="80" t="str">
        <f>IF(AN8= "","",AN8)</f>
        <v>15. 11. 2018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ROUND(SUM(AG52:AG54),2)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ROUND(SUM(AS52:AS54),2)</f>
        <v>0</v>
      </c>
      <c r="AT51" s="103">
        <f>ROUND(SUM(AV51:AW51),2)</f>
        <v>0</v>
      </c>
      <c r="AU51" s="104">
        <f>ROUND(SUM(AU52:AU54),5)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ROUND(SUM(AZ52:AZ54),2)</f>
        <v>0</v>
      </c>
      <c r="BA51" s="103">
        <f>ROUND(SUM(BA52:BA54),2)</f>
        <v>0</v>
      </c>
      <c r="BB51" s="103">
        <f>ROUND(SUM(BB52:BB54),2)</f>
        <v>0</v>
      </c>
      <c r="BC51" s="103">
        <f>ROUND(SUM(BC52:BC54),2)</f>
        <v>0</v>
      </c>
      <c r="BD51" s="105">
        <f>ROUND(SUM(BD52:BD54),2)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16.5" customHeight="1">
      <c r="A52" s="107" t="s">
        <v>74</v>
      </c>
      <c r="B52" s="108"/>
      <c r="C52" s="109"/>
      <c r="D52" s="110" t="s">
        <v>75</v>
      </c>
      <c r="E52" s="110"/>
      <c r="F52" s="110"/>
      <c r="G52" s="110"/>
      <c r="H52" s="110"/>
      <c r="I52" s="111"/>
      <c r="J52" s="110" t="s">
        <v>76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'SO 001 - Vedlejší a ostat...'!J27</f>
        <v>0</v>
      </c>
      <c r="AH52" s="111"/>
      <c r="AI52" s="111"/>
      <c r="AJ52" s="111"/>
      <c r="AK52" s="111"/>
      <c r="AL52" s="111"/>
      <c r="AM52" s="111"/>
      <c r="AN52" s="112">
        <f>SUM(AG52,AT52)</f>
        <v>0</v>
      </c>
      <c r="AO52" s="111"/>
      <c r="AP52" s="111"/>
      <c r="AQ52" s="113" t="s">
        <v>77</v>
      </c>
      <c r="AR52" s="108"/>
      <c r="AS52" s="114">
        <v>0</v>
      </c>
      <c r="AT52" s="115">
        <f>ROUND(SUM(AV52:AW52),2)</f>
        <v>0</v>
      </c>
      <c r="AU52" s="116">
        <f>'SO 001 - Vedlejší a ostat...'!P80</f>
        <v>0</v>
      </c>
      <c r="AV52" s="115">
        <f>'SO 001 - Vedlejší a ostat...'!J30</f>
        <v>0</v>
      </c>
      <c r="AW52" s="115">
        <f>'SO 001 - Vedlejší a ostat...'!J31</f>
        <v>0</v>
      </c>
      <c r="AX52" s="115">
        <f>'SO 001 - Vedlejší a ostat...'!J32</f>
        <v>0</v>
      </c>
      <c r="AY52" s="115">
        <f>'SO 001 - Vedlejší a ostat...'!J33</f>
        <v>0</v>
      </c>
      <c r="AZ52" s="115">
        <f>'SO 001 - Vedlejší a ostat...'!F30</f>
        <v>0</v>
      </c>
      <c r="BA52" s="115">
        <f>'SO 001 - Vedlejší a ostat...'!F31</f>
        <v>0</v>
      </c>
      <c r="BB52" s="115">
        <f>'SO 001 - Vedlejší a ostat...'!F32</f>
        <v>0</v>
      </c>
      <c r="BC52" s="115">
        <f>'SO 001 - Vedlejší a ostat...'!F33</f>
        <v>0</v>
      </c>
      <c r="BD52" s="117">
        <f>'SO 001 - Vedlejší a ostat...'!F34</f>
        <v>0</v>
      </c>
      <c r="BT52" s="118" t="s">
        <v>78</v>
      </c>
      <c r="BV52" s="118" t="s">
        <v>72</v>
      </c>
      <c r="BW52" s="118" t="s">
        <v>79</v>
      </c>
      <c r="BX52" s="118" t="s">
        <v>7</v>
      </c>
      <c r="CL52" s="118" t="s">
        <v>5</v>
      </c>
      <c r="CM52" s="118" t="s">
        <v>80</v>
      </c>
    </row>
    <row r="53" s="5" customFormat="1" ht="16.5" customHeight="1">
      <c r="A53" s="107" t="s">
        <v>74</v>
      </c>
      <c r="B53" s="108"/>
      <c r="C53" s="109"/>
      <c r="D53" s="110" t="s">
        <v>81</v>
      </c>
      <c r="E53" s="110"/>
      <c r="F53" s="110"/>
      <c r="G53" s="110"/>
      <c r="H53" s="110"/>
      <c r="I53" s="111"/>
      <c r="J53" s="110" t="s">
        <v>82</v>
      </c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2">
        <f>'SO 101 - Komunikace a cho...'!J27</f>
        <v>0</v>
      </c>
      <c r="AH53" s="111"/>
      <c r="AI53" s="111"/>
      <c r="AJ53" s="111"/>
      <c r="AK53" s="111"/>
      <c r="AL53" s="111"/>
      <c r="AM53" s="111"/>
      <c r="AN53" s="112">
        <f>SUM(AG53,AT53)</f>
        <v>0</v>
      </c>
      <c r="AO53" s="111"/>
      <c r="AP53" s="111"/>
      <c r="AQ53" s="113" t="s">
        <v>77</v>
      </c>
      <c r="AR53" s="108"/>
      <c r="AS53" s="114">
        <v>0</v>
      </c>
      <c r="AT53" s="115">
        <f>ROUND(SUM(AV53:AW53),2)</f>
        <v>0</v>
      </c>
      <c r="AU53" s="116">
        <f>'SO 101 - Komunikace a cho...'!P85</f>
        <v>0</v>
      </c>
      <c r="AV53" s="115">
        <f>'SO 101 - Komunikace a cho...'!J30</f>
        <v>0</v>
      </c>
      <c r="AW53" s="115">
        <f>'SO 101 - Komunikace a cho...'!J31</f>
        <v>0</v>
      </c>
      <c r="AX53" s="115">
        <f>'SO 101 - Komunikace a cho...'!J32</f>
        <v>0</v>
      </c>
      <c r="AY53" s="115">
        <f>'SO 101 - Komunikace a cho...'!J33</f>
        <v>0</v>
      </c>
      <c r="AZ53" s="115">
        <f>'SO 101 - Komunikace a cho...'!F30</f>
        <v>0</v>
      </c>
      <c r="BA53" s="115">
        <f>'SO 101 - Komunikace a cho...'!F31</f>
        <v>0</v>
      </c>
      <c r="BB53" s="115">
        <f>'SO 101 - Komunikace a cho...'!F32</f>
        <v>0</v>
      </c>
      <c r="BC53" s="115">
        <f>'SO 101 - Komunikace a cho...'!F33</f>
        <v>0</v>
      </c>
      <c r="BD53" s="117">
        <f>'SO 101 - Komunikace a cho...'!F34</f>
        <v>0</v>
      </c>
      <c r="BT53" s="118" t="s">
        <v>78</v>
      </c>
      <c r="BV53" s="118" t="s">
        <v>72</v>
      </c>
      <c r="BW53" s="118" t="s">
        <v>83</v>
      </c>
      <c r="BX53" s="118" t="s">
        <v>7</v>
      </c>
      <c r="CL53" s="118" t="s">
        <v>5</v>
      </c>
      <c r="CM53" s="118" t="s">
        <v>80</v>
      </c>
    </row>
    <row r="54" s="5" customFormat="1" ht="16.5" customHeight="1">
      <c r="A54" s="107" t="s">
        <v>74</v>
      </c>
      <c r="B54" s="108"/>
      <c r="C54" s="109"/>
      <c r="D54" s="110" t="s">
        <v>84</v>
      </c>
      <c r="E54" s="110"/>
      <c r="F54" s="110"/>
      <c r="G54" s="110"/>
      <c r="H54" s="110"/>
      <c r="I54" s="111"/>
      <c r="J54" s="110" t="s">
        <v>85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'SO 401 - Veřejné osvětlení'!J27</f>
        <v>0</v>
      </c>
      <c r="AH54" s="111"/>
      <c r="AI54" s="111"/>
      <c r="AJ54" s="111"/>
      <c r="AK54" s="111"/>
      <c r="AL54" s="111"/>
      <c r="AM54" s="111"/>
      <c r="AN54" s="112">
        <f>SUM(AG54,AT54)</f>
        <v>0</v>
      </c>
      <c r="AO54" s="111"/>
      <c r="AP54" s="111"/>
      <c r="AQ54" s="113" t="s">
        <v>77</v>
      </c>
      <c r="AR54" s="108"/>
      <c r="AS54" s="119">
        <v>0</v>
      </c>
      <c r="AT54" s="120">
        <f>ROUND(SUM(AV54:AW54),2)</f>
        <v>0</v>
      </c>
      <c r="AU54" s="121">
        <f>'SO 401 - Veřejné osvětlení'!P80</f>
        <v>0</v>
      </c>
      <c r="AV54" s="120">
        <f>'SO 401 - Veřejné osvětlení'!J30</f>
        <v>0</v>
      </c>
      <c r="AW54" s="120">
        <f>'SO 401 - Veřejné osvětlení'!J31</f>
        <v>0</v>
      </c>
      <c r="AX54" s="120">
        <f>'SO 401 - Veřejné osvětlení'!J32</f>
        <v>0</v>
      </c>
      <c r="AY54" s="120">
        <f>'SO 401 - Veřejné osvětlení'!J33</f>
        <v>0</v>
      </c>
      <c r="AZ54" s="120">
        <f>'SO 401 - Veřejné osvětlení'!F30</f>
        <v>0</v>
      </c>
      <c r="BA54" s="120">
        <f>'SO 401 - Veřejné osvětlení'!F31</f>
        <v>0</v>
      </c>
      <c r="BB54" s="120">
        <f>'SO 401 - Veřejné osvětlení'!F32</f>
        <v>0</v>
      </c>
      <c r="BC54" s="120">
        <f>'SO 401 - Veřejné osvětlení'!F33</f>
        <v>0</v>
      </c>
      <c r="BD54" s="122">
        <f>'SO 401 - Veřejné osvětlení'!F34</f>
        <v>0</v>
      </c>
      <c r="BT54" s="118" t="s">
        <v>78</v>
      </c>
      <c r="BV54" s="118" t="s">
        <v>72</v>
      </c>
      <c r="BW54" s="118" t="s">
        <v>86</v>
      </c>
      <c r="BX54" s="118" t="s">
        <v>7</v>
      </c>
      <c r="CL54" s="118" t="s">
        <v>5</v>
      </c>
      <c r="CM54" s="118" t="s">
        <v>80</v>
      </c>
    </row>
    <row r="55" s="1" customFormat="1" ht="30" customHeight="1">
      <c r="B55" s="47"/>
      <c r="AR55" s="47"/>
    </row>
    <row r="56" s="1" customFormat="1" ht="6.96" customHeight="1">
      <c r="B56" s="68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47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1 - Vedlejší a ostat...'!C2" display="/"/>
    <hyperlink ref="A53" location="'SO 101 - Komunikace a cho...'!C2" display="/"/>
    <hyperlink ref="A54" location="'SO 401 - Veřejné osvětle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87</v>
      </c>
      <c r="G1" s="126" t="s">
        <v>88</v>
      </c>
      <c r="H1" s="126"/>
      <c r="I1" s="127"/>
      <c r="J1" s="126" t="s">
        <v>89</v>
      </c>
      <c r="K1" s="125" t="s">
        <v>90</v>
      </c>
      <c r="L1" s="126" t="s">
        <v>91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80</v>
      </c>
    </row>
    <row r="4" ht="36.96" customHeight="1">
      <c r="B4" s="29"/>
      <c r="C4" s="30"/>
      <c r="D4" s="31" t="s">
        <v>92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REKONSTRUKCE KOMUNIKACE V ULICI TYRŠOVA, PŘELOUČ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93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94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22</v>
      </c>
      <c r="J11" s="36" t="s">
        <v>5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33" t="s">
        <v>25</v>
      </c>
      <c r="J12" s="134" t="str">
        <f>'Rekapitulace stavby'!AN8</f>
        <v>15. 11. 2018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33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33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33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33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33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36</v>
      </c>
      <c r="E27" s="48"/>
      <c r="F27" s="48"/>
      <c r="G27" s="48"/>
      <c r="H27" s="48"/>
      <c r="I27" s="131"/>
      <c r="J27" s="142">
        <f>ROUND(J80,2)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43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44">
        <f>ROUND(SUM(BE80:BE94), 2)</f>
        <v>0</v>
      </c>
      <c r="G30" s="48"/>
      <c r="H30" s="48"/>
      <c r="I30" s="145">
        <v>0.20999999999999999</v>
      </c>
      <c r="J30" s="144">
        <f>ROUND(ROUND((SUM(BE80:BE94)),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44">
        <f>ROUND(SUM(BF80:BF94), 2)</f>
        <v>0</v>
      </c>
      <c r="G31" s="48"/>
      <c r="H31" s="48"/>
      <c r="I31" s="145">
        <v>0.14999999999999999</v>
      </c>
      <c r="J31" s="144">
        <f>ROUND(ROUND((SUM(BF80:BF94)),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44">
        <f>ROUND(SUM(BG80:BG94),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44">
        <f>ROUND(SUM(BH80:BH94),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44">
        <f>ROUND(SUM(BI80:BI94),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46</v>
      </c>
      <c r="E36" s="89"/>
      <c r="F36" s="89"/>
      <c r="G36" s="148" t="s">
        <v>47</v>
      </c>
      <c r="H36" s="149" t="s">
        <v>48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95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REKONSTRUKCE KOMUNIKACE V ULICI TYRŠOVA, PŘELOUČ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93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SO 001 - Vedlejší a ostatní náklady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Přelouč</v>
      </c>
      <c r="G49" s="48"/>
      <c r="H49" s="48"/>
      <c r="I49" s="133" t="s">
        <v>25</v>
      </c>
      <c r="J49" s="134" t="str">
        <f>IF(J12="","",J12)</f>
        <v>15. 11. 2018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33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96</v>
      </c>
      <c r="D54" s="146"/>
      <c r="E54" s="146"/>
      <c r="F54" s="146"/>
      <c r="G54" s="146"/>
      <c r="H54" s="146"/>
      <c r="I54" s="158"/>
      <c r="J54" s="159" t="s">
        <v>97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98</v>
      </c>
      <c r="D56" s="48"/>
      <c r="E56" s="48"/>
      <c r="F56" s="48"/>
      <c r="G56" s="48"/>
      <c r="H56" s="48"/>
      <c r="I56" s="131"/>
      <c r="J56" s="142">
        <f>J80</f>
        <v>0</v>
      </c>
      <c r="K56" s="52"/>
      <c r="AU56" s="25" t="s">
        <v>99</v>
      </c>
    </row>
    <row r="57" s="7" customFormat="1" ht="24.96" customHeight="1">
      <c r="B57" s="162"/>
      <c r="C57" s="163"/>
      <c r="D57" s="164" t="s">
        <v>100</v>
      </c>
      <c r="E57" s="165"/>
      <c r="F57" s="165"/>
      <c r="G57" s="165"/>
      <c r="H57" s="165"/>
      <c r="I57" s="166"/>
      <c r="J57" s="167">
        <f>J81</f>
        <v>0</v>
      </c>
      <c r="K57" s="168"/>
    </row>
    <row r="58" s="8" customFormat="1" ht="19.92" customHeight="1">
      <c r="B58" s="169"/>
      <c r="C58" s="170"/>
      <c r="D58" s="171" t="s">
        <v>101</v>
      </c>
      <c r="E58" s="172"/>
      <c r="F58" s="172"/>
      <c r="G58" s="172"/>
      <c r="H58" s="172"/>
      <c r="I58" s="173"/>
      <c r="J58" s="174">
        <f>J82</f>
        <v>0</v>
      </c>
      <c r="K58" s="175"/>
    </row>
    <row r="59" s="8" customFormat="1" ht="19.92" customHeight="1">
      <c r="B59" s="169"/>
      <c r="C59" s="170"/>
      <c r="D59" s="171" t="s">
        <v>102</v>
      </c>
      <c r="E59" s="172"/>
      <c r="F59" s="172"/>
      <c r="G59" s="172"/>
      <c r="H59" s="172"/>
      <c r="I59" s="173"/>
      <c r="J59" s="174">
        <f>J86</f>
        <v>0</v>
      </c>
      <c r="K59" s="175"/>
    </row>
    <row r="60" s="8" customFormat="1" ht="19.92" customHeight="1">
      <c r="B60" s="169"/>
      <c r="C60" s="170"/>
      <c r="D60" s="171" t="s">
        <v>103</v>
      </c>
      <c r="E60" s="172"/>
      <c r="F60" s="172"/>
      <c r="G60" s="172"/>
      <c r="H60" s="172"/>
      <c r="I60" s="173"/>
      <c r="J60" s="174">
        <f>J93</f>
        <v>0</v>
      </c>
      <c r="K60" s="175"/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31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53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54"/>
      <c r="J66" s="72"/>
      <c r="K66" s="72"/>
      <c r="L66" s="47"/>
    </row>
    <row r="67" s="1" customFormat="1" ht="36.96" customHeight="1">
      <c r="B67" s="47"/>
      <c r="C67" s="73" t="s">
        <v>104</v>
      </c>
      <c r="L67" s="47"/>
    </row>
    <row r="68" s="1" customFormat="1" ht="6.96" customHeight="1">
      <c r="B68" s="47"/>
      <c r="L68" s="47"/>
    </row>
    <row r="69" s="1" customFormat="1" ht="14.4" customHeight="1">
      <c r="B69" s="47"/>
      <c r="C69" s="75" t="s">
        <v>19</v>
      </c>
      <c r="L69" s="47"/>
    </row>
    <row r="70" s="1" customFormat="1" ht="16.5" customHeight="1">
      <c r="B70" s="47"/>
      <c r="E70" s="176" t="str">
        <f>E7</f>
        <v>REKONSTRUKCE KOMUNIKACE V ULICI TYRŠOVA, PŘELOUČ</v>
      </c>
      <c r="F70" s="75"/>
      <c r="G70" s="75"/>
      <c r="H70" s="75"/>
      <c r="L70" s="47"/>
    </row>
    <row r="71" s="1" customFormat="1" ht="14.4" customHeight="1">
      <c r="B71" s="47"/>
      <c r="C71" s="75" t="s">
        <v>93</v>
      </c>
      <c r="L71" s="47"/>
    </row>
    <row r="72" s="1" customFormat="1" ht="17.25" customHeight="1">
      <c r="B72" s="47"/>
      <c r="E72" s="78" t="str">
        <f>E9</f>
        <v>SO 001 - Vedlejší a ostatní náklady</v>
      </c>
      <c r="F72" s="1"/>
      <c r="G72" s="1"/>
      <c r="H72" s="1"/>
      <c r="L72" s="47"/>
    </row>
    <row r="73" s="1" customFormat="1" ht="6.96" customHeight="1">
      <c r="B73" s="47"/>
      <c r="L73" s="47"/>
    </row>
    <row r="74" s="1" customFormat="1" ht="18" customHeight="1">
      <c r="B74" s="47"/>
      <c r="C74" s="75" t="s">
        <v>23</v>
      </c>
      <c r="F74" s="177" t="str">
        <f>F12</f>
        <v>Přelouč</v>
      </c>
      <c r="I74" s="178" t="s">
        <v>25</v>
      </c>
      <c r="J74" s="80" t="str">
        <f>IF(J12="","",J12)</f>
        <v>15. 11. 2018</v>
      </c>
      <c r="L74" s="47"/>
    </row>
    <row r="75" s="1" customFormat="1" ht="6.96" customHeight="1">
      <c r="B75" s="47"/>
      <c r="L75" s="47"/>
    </row>
    <row r="76" s="1" customFormat="1">
      <c r="B76" s="47"/>
      <c r="C76" s="75" t="s">
        <v>27</v>
      </c>
      <c r="F76" s="177" t="str">
        <f>E15</f>
        <v xml:space="preserve"> </v>
      </c>
      <c r="I76" s="178" t="s">
        <v>33</v>
      </c>
      <c r="J76" s="177" t="str">
        <f>E21</f>
        <v xml:space="preserve"> </v>
      </c>
      <c r="L76" s="47"/>
    </row>
    <row r="77" s="1" customFormat="1" ht="14.4" customHeight="1">
      <c r="B77" s="47"/>
      <c r="C77" s="75" t="s">
        <v>31</v>
      </c>
      <c r="F77" s="177" t="str">
        <f>IF(E18="","",E18)</f>
        <v/>
      </c>
      <c r="L77" s="47"/>
    </row>
    <row r="78" s="1" customFormat="1" ht="10.32" customHeight="1">
      <c r="B78" s="47"/>
      <c r="L78" s="47"/>
    </row>
    <row r="79" s="9" customFormat="1" ht="29.28" customHeight="1">
      <c r="B79" s="179"/>
      <c r="C79" s="180" t="s">
        <v>105</v>
      </c>
      <c r="D79" s="181" t="s">
        <v>55</v>
      </c>
      <c r="E79" s="181" t="s">
        <v>51</v>
      </c>
      <c r="F79" s="181" t="s">
        <v>106</v>
      </c>
      <c r="G79" s="181" t="s">
        <v>107</v>
      </c>
      <c r="H79" s="181" t="s">
        <v>108</v>
      </c>
      <c r="I79" s="182" t="s">
        <v>109</v>
      </c>
      <c r="J79" s="181" t="s">
        <v>97</v>
      </c>
      <c r="K79" s="183" t="s">
        <v>110</v>
      </c>
      <c r="L79" s="179"/>
      <c r="M79" s="93" t="s">
        <v>111</v>
      </c>
      <c r="N79" s="94" t="s">
        <v>40</v>
      </c>
      <c r="O79" s="94" t="s">
        <v>112</v>
      </c>
      <c r="P79" s="94" t="s">
        <v>113</v>
      </c>
      <c r="Q79" s="94" t="s">
        <v>114</v>
      </c>
      <c r="R79" s="94" t="s">
        <v>115</v>
      </c>
      <c r="S79" s="94" t="s">
        <v>116</v>
      </c>
      <c r="T79" s="95" t="s">
        <v>117</v>
      </c>
    </row>
    <row r="80" s="1" customFormat="1" ht="29.28" customHeight="1">
      <c r="B80" s="47"/>
      <c r="C80" s="97" t="s">
        <v>98</v>
      </c>
      <c r="J80" s="184">
        <f>BK80</f>
        <v>0</v>
      </c>
      <c r="L80" s="47"/>
      <c r="M80" s="96"/>
      <c r="N80" s="83"/>
      <c r="O80" s="83"/>
      <c r="P80" s="185">
        <f>P81</f>
        <v>0</v>
      </c>
      <c r="Q80" s="83"/>
      <c r="R80" s="185">
        <f>R81</f>
        <v>0</v>
      </c>
      <c r="S80" s="83"/>
      <c r="T80" s="186">
        <f>T81</f>
        <v>0</v>
      </c>
      <c r="AT80" s="25" t="s">
        <v>69</v>
      </c>
      <c r="AU80" s="25" t="s">
        <v>99</v>
      </c>
      <c r="BK80" s="187">
        <f>BK81</f>
        <v>0</v>
      </c>
    </row>
    <row r="81" s="10" customFormat="1" ht="37.44" customHeight="1">
      <c r="B81" s="188"/>
      <c r="D81" s="189" t="s">
        <v>69</v>
      </c>
      <c r="E81" s="190" t="s">
        <v>118</v>
      </c>
      <c r="F81" s="190" t="s">
        <v>119</v>
      </c>
      <c r="I81" s="191"/>
      <c r="J81" s="192">
        <f>BK81</f>
        <v>0</v>
      </c>
      <c r="L81" s="188"/>
      <c r="M81" s="193"/>
      <c r="N81" s="194"/>
      <c r="O81" s="194"/>
      <c r="P81" s="195">
        <f>P82+P86+P93</f>
        <v>0</v>
      </c>
      <c r="Q81" s="194"/>
      <c r="R81" s="195">
        <f>R82+R86+R93</f>
        <v>0</v>
      </c>
      <c r="S81" s="194"/>
      <c r="T81" s="196">
        <f>T82+T86+T93</f>
        <v>0</v>
      </c>
      <c r="AR81" s="189" t="s">
        <v>120</v>
      </c>
      <c r="AT81" s="197" t="s">
        <v>69</v>
      </c>
      <c r="AU81" s="197" t="s">
        <v>70</v>
      </c>
      <c r="AY81" s="189" t="s">
        <v>121</v>
      </c>
      <c r="BK81" s="198">
        <f>BK82+BK86+BK93</f>
        <v>0</v>
      </c>
    </row>
    <row r="82" s="10" customFormat="1" ht="19.92" customHeight="1">
      <c r="B82" s="188"/>
      <c r="D82" s="189" t="s">
        <v>69</v>
      </c>
      <c r="E82" s="199" t="s">
        <v>122</v>
      </c>
      <c r="F82" s="199" t="s">
        <v>123</v>
      </c>
      <c r="I82" s="191"/>
      <c r="J82" s="200">
        <f>BK82</f>
        <v>0</v>
      </c>
      <c r="L82" s="188"/>
      <c r="M82" s="193"/>
      <c r="N82" s="194"/>
      <c r="O82" s="194"/>
      <c r="P82" s="195">
        <f>SUM(P83:P85)</f>
        <v>0</v>
      </c>
      <c r="Q82" s="194"/>
      <c r="R82" s="195">
        <f>SUM(R83:R85)</f>
        <v>0</v>
      </c>
      <c r="S82" s="194"/>
      <c r="T82" s="196">
        <f>SUM(T83:T85)</f>
        <v>0</v>
      </c>
      <c r="AR82" s="189" t="s">
        <v>120</v>
      </c>
      <c r="AT82" s="197" t="s">
        <v>69</v>
      </c>
      <c r="AU82" s="197" t="s">
        <v>78</v>
      </c>
      <c r="AY82" s="189" t="s">
        <v>121</v>
      </c>
      <c r="BK82" s="198">
        <f>SUM(BK83:BK85)</f>
        <v>0</v>
      </c>
    </row>
    <row r="83" s="1" customFormat="1" ht="16.5" customHeight="1">
      <c r="B83" s="201"/>
      <c r="C83" s="202" t="s">
        <v>78</v>
      </c>
      <c r="D83" s="202" t="s">
        <v>124</v>
      </c>
      <c r="E83" s="203" t="s">
        <v>125</v>
      </c>
      <c r="F83" s="204" t="s">
        <v>126</v>
      </c>
      <c r="G83" s="205" t="s">
        <v>127</v>
      </c>
      <c r="H83" s="206">
        <v>1</v>
      </c>
      <c r="I83" s="207"/>
      <c r="J83" s="208">
        <f>ROUND(I83*H83,2)</f>
        <v>0</v>
      </c>
      <c r="K83" s="204" t="s">
        <v>128</v>
      </c>
      <c r="L83" s="47"/>
      <c r="M83" s="209" t="s">
        <v>5</v>
      </c>
      <c r="N83" s="210" t="s">
        <v>41</v>
      </c>
      <c r="O83" s="48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5" t="s">
        <v>129</v>
      </c>
      <c r="AT83" s="25" t="s">
        <v>124</v>
      </c>
      <c r="AU83" s="25" t="s">
        <v>80</v>
      </c>
      <c r="AY83" s="25" t="s">
        <v>121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5" t="s">
        <v>78</v>
      </c>
      <c r="BK83" s="213">
        <f>ROUND(I83*H83,2)</f>
        <v>0</v>
      </c>
      <c r="BL83" s="25" t="s">
        <v>129</v>
      </c>
      <c r="BM83" s="25" t="s">
        <v>130</v>
      </c>
    </row>
    <row r="84" s="1" customFormat="1" ht="16.5" customHeight="1">
      <c r="B84" s="201"/>
      <c r="C84" s="202" t="s">
        <v>80</v>
      </c>
      <c r="D84" s="202" t="s">
        <v>124</v>
      </c>
      <c r="E84" s="203" t="s">
        <v>131</v>
      </c>
      <c r="F84" s="204" t="s">
        <v>132</v>
      </c>
      <c r="G84" s="205" t="s">
        <v>127</v>
      </c>
      <c r="H84" s="206">
        <v>1</v>
      </c>
      <c r="I84" s="207"/>
      <c r="J84" s="208">
        <f>ROUND(I84*H84,2)</f>
        <v>0</v>
      </c>
      <c r="K84" s="204" t="s">
        <v>128</v>
      </c>
      <c r="L84" s="47"/>
      <c r="M84" s="209" t="s">
        <v>5</v>
      </c>
      <c r="N84" s="210" t="s">
        <v>41</v>
      </c>
      <c r="O84" s="48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AR84" s="25" t="s">
        <v>129</v>
      </c>
      <c r="AT84" s="25" t="s">
        <v>124</v>
      </c>
      <c r="AU84" s="25" t="s">
        <v>80</v>
      </c>
      <c r="AY84" s="25" t="s">
        <v>121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25" t="s">
        <v>78</v>
      </c>
      <c r="BK84" s="213">
        <f>ROUND(I84*H84,2)</f>
        <v>0</v>
      </c>
      <c r="BL84" s="25" t="s">
        <v>129</v>
      </c>
      <c r="BM84" s="25" t="s">
        <v>133</v>
      </c>
    </row>
    <row r="85" s="1" customFormat="1" ht="16.5" customHeight="1">
      <c r="B85" s="201"/>
      <c r="C85" s="202" t="s">
        <v>134</v>
      </c>
      <c r="D85" s="202" t="s">
        <v>124</v>
      </c>
      <c r="E85" s="203" t="s">
        <v>135</v>
      </c>
      <c r="F85" s="204" t="s">
        <v>136</v>
      </c>
      <c r="G85" s="205" t="s">
        <v>127</v>
      </c>
      <c r="H85" s="206">
        <v>1</v>
      </c>
      <c r="I85" s="207"/>
      <c r="J85" s="208">
        <f>ROUND(I85*H85,2)</f>
        <v>0</v>
      </c>
      <c r="K85" s="204" t="s">
        <v>128</v>
      </c>
      <c r="L85" s="47"/>
      <c r="M85" s="209" t="s">
        <v>5</v>
      </c>
      <c r="N85" s="210" t="s">
        <v>41</v>
      </c>
      <c r="O85" s="48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25" t="s">
        <v>129</v>
      </c>
      <c r="AT85" s="25" t="s">
        <v>124</v>
      </c>
      <c r="AU85" s="25" t="s">
        <v>80</v>
      </c>
      <c r="AY85" s="25" t="s">
        <v>121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25" t="s">
        <v>78</v>
      </c>
      <c r="BK85" s="213">
        <f>ROUND(I85*H85,2)</f>
        <v>0</v>
      </c>
      <c r="BL85" s="25" t="s">
        <v>129</v>
      </c>
      <c r="BM85" s="25" t="s">
        <v>137</v>
      </c>
    </row>
    <row r="86" s="10" customFormat="1" ht="29.88" customHeight="1">
      <c r="B86" s="188"/>
      <c r="D86" s="189" t="s">
        <v>69</v>
      </c>
      <c r="E86" s="199" t="s">
        <v>138</v>
      </c>
      <c r="F86" s="199" t="s">
        <v>139</v>
      </c>
      <c r="I86" s="191"/>
      <c r="J86" s="200">
        <f>BK86</f>
        <v>0</v>
      </c>
      <c r="L86" s="188"/>
      <c r="M86" s="193"/>
      <c r="N86" s="194"/>
      <c r="O86" s="194"/>
      <c r="P86" s="195">
        <f>SUM(P87:P92)</f>
        <v>0</v>
      </c>
      <c r="Q86" s="194"/>
      <c r="R86" s="195">
        <f>SUM(R87:R92)</f>
        <v>0</v>
      </c>
      <c r="S86" s="194"/>
      <c r="T86" s="196">
        <f>SUM(T87:T92)</f>
        <v>0</v>
      </c>
      <c r="AR86" s="189" t="s">
        <v>120</v>
      </c>
      <c r="AT86" s="197" t="s">
        <v>69</v>
      </c>
      <c r="AU86" s="197" t="s">
        <v>78</v>
      </c>
      <c r="AY86" s="189" t="s">
        <v>121</v>
      </c>
      <c r="BK86" s="198">
        <f>SUM(BK87:BK92)</f>
        <v>0</v>
      </c>
    </row>
    <row r="87" s="1" customFormat="1" ht="16.5" customHeight="1">
      <c r="B87" s="201"/>
      <c r="C87" s="202" t="s">
        <v>140</v>
      </c>
      <c r="D87" s="202" t="s">
        <v>124</v>
      </c>
      <c r="E87" s="203" t="s">
        <v>141</v>
      </c>
      <c r="F87" s="204" t="s">
        <v>139</v>
      </c>
      <c r="G87" s="205" t="s">
        <v>127</v>
      </c>
      <c r="H87" s="206">
        <v>1</v>
      </c>
      <c r="I87" s="207"/>
      <c r="J87" s="208">
        <f>ROUND(I87*H87,2)</f>
        <v>0</v>
      </c>
      <c r="K87" s="204" t="s">
        <v>128</v>
      </c>
      <c r="L87" s="47"/>
      <c r="M87" s="209" t="s">
        <v>5</v>
      </c>
      <c r="N87" s="210" t="s">
        <v>41</v>
      </c>
      <c r="O87" s="48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25" t="s">
        <v>129</v>
      </c>
      <c r="AT87" s="25" t="s">
        <v>124</v>
      </c>
      <c r="AU87" s="25" t="s">
        <v>80</v>
      </c>
      <c r="AY87" s="25" t="s">
        <v>121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5" t="s">
        <v>78</v>
      </c>
      <c r="BK87" s="213">
        <f>ROUND(I87*H87,2)</f>
        <v>0</v>
      </c>
      <c r="BL87" s="25" t="s">
        <v>129</v>
      </c>
      <c r="BM87" s="25" t="s">
        <v>142</v>
      </c>
    </row>
    <row r="88" s="1" customFormat="1" ht="16.5" customHeight="1">
      <c r="B88" s="201"/>
      <c r="C88" s="202" t="s">
        <v>120</v>
      </c>
      <c r="D88" s="202" t="s">
        <v>124</v>
      </c>
      <c r="E88" s="203" t="s">
        <v>143</v>
      </c>
      <c r="F88" s="204" t="s">
        <v>144</v>
      </c>
      <c r="G88" s="205" t="s">
        <v>127</v>
      </c>
      <c r="H88" s="206">
        <v>1</v>
      </c>
      <c r="I88" s="207"/>
      <c r="J88" s="208">
        <f>ROUND(I88*H88,2)</f>
        <v>0</v>
      </c>
      <c r="K88" s="204" t="s">
        <v>128</v>
      </c>
      <c r="L88" s="47"/>
      <c r="M88" s="209" t="s">
        <v>5</v>
      </c>
      <c r="N88" s="210" t="s">
        <v>41</v>
      </c>
      <c r="O88" s="48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25" t="s">
        <v>129</v>
      </c>
      <c r="AT88" s="25" t="s">
        <v>124</v>
      </c>
      <c r="AU88" s="25" t="s">
        <v>80</v>
      </c>
      <c r="AY88" s="25" t="s">
        <v>121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25" t="s">
        <v>78</v>
      </c>
      <c r="BK88" s="213">
        <f>ROUND(I88*H88,2)</f>
        <v>0</v>
      </c>
      <c r="BL88" s="25" t="s">
        <v>129</v>
      </c>
      <c r="BM88" s="25" t="s">
        <v>145</v>
      </c>
    </row>
    <row r="89" s="1" customFormat="1" ht="16.5" customHeight="1">
      <c r="B89" s="201"/>
      <c r="C89" s="202" t="s">
        <v>146</v>
      </c>
      <c r="D89" s="202" t="s">
        <v>124</v>
      </c>
      <c r="E89" s="203" t="s">
        <v>147</v>
      </c>
      <c r="F89" s="204" t="s">
        <v>148</v>
      </c>
      <c r="G89" s="205" t="s">
        <v>127</v>
      </c>
      <c r="H89" s="206">
        <v>1</v>
      </c>
      <c r="I89" s="207"/>
      <c r="J89" s="208">
        <f>ROUND(I89*H89,2)</f>
        <v>0</v>
      </c>
      <c r="K89" s="204" t="s">
        <v>128</v>
      </c>
      <c r="L89" s="47"/>
      <c r="M89" s="209" t="s">
        <v>5</v>
      </c>
      <c r="N89" s="210" t="s">
        <v>41</v>
      </c>
      <c r="O89" s="48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5" t="s">
        <v>129</v>
      </c>
      <c r="AT89" s="25" t="s">
        <v>124</v>
      </c>
      <c r="AU89" s="25" t="s">
        <v>80</v>
      </c>
      <c r="AY89" s="25" t="s">
        <v>121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5" t="s">
        <v>78</v>
      </c>
      <c r="BK89" s="213">
        <f>ROUND(I89*H89,2)</f>
        <v>0</v>
      </c>
      <c r="BL89" s="25" t="s">
        <v>129</v>
      </c>
      <c r="BM89" s="25" t="s">
        <v>149</v>
      </c>
    </row>
    <row r="90" s="1" customFormat="1" ht="16.5" customHeight="1">
      <c r="B90" s="201"/>
      <c r="C90" s="202" t="s">
        <v>150</v>
      </c>
      <c r="D90" s="202" t="s">
        <v>124</v>
      </c>
      <c r="E90" s="203" t="s">
        <v>151</v>
      </c>
      <c r="F90" s="204" t="s">
        <v>152</v>
      </c>
      <c r="G90" s="205" t="s">
        <v>127</v>
      </c>
      <c r="H90" s="206">
        <v>1</v>
      </c>
      <c r="I90" s="207"/>
      <c r="J90" s="208">
        <f>ROUND(I90*H90,2)</f>
        <v>0</v>
      </c>
      <c r="K90" s="204" t="s">
        <v>128</v>
      </c>
      <c r="L90" s="47"/>
      <c r="M90" s="209" t="s">
        <v>5</v>
      </c>
      <c r="N90" s="210" t="s">
        <v>41</v>
      </c>
      <c r="O90" s="48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5" t="s">
        <v>129</v>
      </c>
      <c r="AT90" s="25" t="s">
        <v>124</v>
      </c>
      <c r="AU90" s="25" t="s">
        <v>80</v>
      </c>
      <c r="AY90" s="25" t="s">
        <v>121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5" t="s">
        <v>78</v>
      </c>
      <c r="BK90" s="213">
        <f>ROUND(I90*H90,2)</f>
        <v>0</v>
      </c>
      <c r="BL90" s="25" t="s">
        <v>129</v>
      </c>
      <c r="BM90" s="25" t="s">
        <v>153</v>
      </c>
    </row>
    <row r="91" s="1" customFormat="1" ht="63.75" customHeight="1">
      <c r="B91" s="201"/>
      <c r="C91" s="202" t="s">
        <v>154</v>
      </c>
      <c r="D91" s="202" t="s">
        <v>124</v>
      </c>
      <c r="E91" s="203" t="s">
        <v>155</v>
      </c>
      <c r="F91" s="204" t="s">
        <v>156</v>
      </c>
      <c r="G91" s="205" t="s">
        <v>127</v>
      </c>
      <c r="H91" s="206">
        <v>1</v>
      </c>
      <c r="I91" s="207"/>
      <c r="J91" s="208">
        <f>ROUND(I91*H91,2)</f>
        <v>0</v>
      </c>
      <c r="K91" s="204" t="s">
        <v>5</v>
      </c>
      <c r="L91" s="47"/>
      <c r="M91" s="209" t="s">
        <v>5</v>
      </c>
      <c r="N91" s="210" t="s">
        <v>41</v>
      </c>
      <c r="O91" s="48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25" t="s">
        <v>129</v>
      </c>
      <c r="AT91" s="25" t="s">
        <v>124</v>
      </c>
      <c r="AU91" s="25" t="s">
        <v>80</v>
      </c>
      <c r="AY91" s="25" t="s">
        <v>121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25" t="s">
        <v>78</v>
      </c>
      <c r="BK91" s="213">
        <f>ROUND(I91*H91,2)</f>
        <v>0</v>
      </c>
      <c r="BL91" s="25" t="s">
        <v>129</v>
      </c>
      <c r="BM91" s="25" t="s">
        <v>157</v>
      </c>
    </row>
    <row r="92" s="1" customFormat="1" ht="16.5" customHeight="1">
      <c r="B92" s="201"/>
      <c r="C92" s="202" t="s">
        <v>158</v>
      </c>
      <c r="D92" s="202" t="s">
        <v>124</v>
      </c>
      <c r="E92" s="203" t="s">
        <v>159</v>
      </c>
      <c r="F92" s="204" t="s">
        <v>160</v>
      </c>
      <c r="G92" s="205" t="s">
        <v>127</v>
      </c>
      <c r="H92" s="206">
        <v>1</v>
      </c>
      <c r="I92" s="207"/>
      <c r="J92" s="208">
        <f>ROUND(I92*H92,2)</f>
        <v>0</v>
      </c>
      <c r="K92" s="204" t="s">
        <v>128</v>
      </c>
      <c r="L92" s="47"/>
      <c r="M92" s="209" t="s">
        <v>5</v>
      </c>
      <c r="N92" s="210" t="s">
        <v>41</v>
      </c>
      <c r="O92" s="48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25" t="s">
        <v>129</v>
      </c>
      <c r="AT92" s="25" t="s">
        <v>124</v>
      </c>
      <c r="AU92" s="25" t="s">
        <v>80</v>
      </c>
      <c r="AY92" s="25" t="s">
        <v>121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5" t="s">
        <v>78</v>
      </c>
      <c r="BK92" s="213">
        <f>ROUND(I92*H92,2)</f>
        <v>0</v>
      </c>
      <c r="BL92" s="25" t="s">
        <v>129</v>
      </c>
      <c r="BM92" s="25" t="s">
        <v>161</v>
      </c>
    </row>
    <row r="93" s="10" customFormat="1" ht="29.88" customHeight="1">
      <c r="B93" s="188"/>
      <c r="D93" s="189" t="s">
        <v>69</v>
      </c>
      <c r="E93" s="199" t="s">
        <v>162</v>
      </c>
      <c r="F93" s="199" t="s">
        <v>163</v>
      </c>
      <c r="I93" s="191"/>
      <c r="J93" s="200">
        <f>BK93</f>
        <v>0</v>
      </c>
      <c r="L93" s="188"/>
      <c r="M93" s="193"/>
      <c r="N93" s="194"/>
      <c r="O93" s="194"/>
      <c r="P93" s="195">
        <f>P94</f>
        <v>0</v>
      </c>
      <c r="Q93" s="194"/>
      <c r="R93" s="195">
        <f>R94</f>
        <v>0</v>
      </c>
      <c r="S93" s="194"/>
      <c r="T93" s="196">
        <f>T94</f>
        <v>0</v>
      </c>
      <c r="AR93" s="189" t="s">
        <v>120</v>
      </c>
      <c r="AT93" s="197" t="s">
        <v>69</v>
      </c>
      <c r="AU93" s="197" t="s">
        <v>78</v>
      </c>
      <c r="AY93" s="189" t="s">
        <v>121</v>
      </c>
      <c r="BK93" s="198">
        <f>BK94</f>
        <v>0</v>
      </c>
    </row>
    <row r="94" s="1" customFormat="1" ht="16.5" customHeight="1">
      <c r="B94" s="201"/>
      <c r="C94" s="202" t="s">
        <v>164</v>
      </c>
      <c r="D94" s="202" t="s">
        <v>124</v>
      </c>
      <c r="E94" s="203" t="s">
        <v>165</v>
      </c>
      <c r="F94" s="204" t="s">
        <v>166</v>
      </c>
      <c r="G94" s="205" t="s">
        <v>167</v>
      </c>
      <c r="H94" s="206">
        <v>16</v>
      </c>
      <c r="I94" s="207"/>
      <c r="J94" s="208">
        <f>ROUND(I94*H94,2)</f>
        <v>0</v>
      </c>
      <c r="K94" s="204" t="s">
        <v>128</v>
      </c>
      <c r="L94" s="47"/>
      <c r="M94" s="209" t="s">
        <v>5</v>
      </c>
      <c r="N94" s="214" t="s">
        <v>41</v>
      </c>
      <c r="O94" s="215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AR94" s="25" t="s">
        <v>129</v>
      </c>
      <c r="AT94" s="25" t="s">
        <v>124</v>
      </c>
      <c r="AU94" s="25" t="s">
        <v>80</v>
      </c>
      <c r="AY94" s="25" t="s">
        <v>121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5" t="s">
        <v>78</v>
      </c>
      <c r="BK94" s="213">
        <f>ROUND(I94*H94,2)</f>
        <v>0</v>
      </c>
      <c r="BL94" s="25" t="s">
        <v>129</v>
      </c>
      <c r="BM94" s="25" t="s">
        <v>168</v>
      </c>
    </row>
    <row r="95" s="1" customFormat="1" ht="6.96" customHeight="1">
      <c r="B95" s="68"/>
      <c r="C95" s="69"/>
      <c r="D95" s="69"/>
      <c r="E95" s="69"/>
      <c r="F95" s="69"/>
      <c r="G95" s="69"/>
      <c r="H95" s="69"/>
      <c r="I95" s="153"/>
      <c r="J95" s="69"/>
      <c r="K95" s="69"/>
      <c r="L95" s="47"/>
    </row>
  </sheetData>
  <autoFilter ref="C79:K9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87</v>
      </c>
      <c r="G1" s="126" t="s">
        <v>88</v>
      </c>
      <c r="H1" s="126"/>
      <c r="I1" s="127"/>
      <c r="J1" s="126" t="s">
        <v>89</v>
      </c>
      <c r="K1" s="125" t="s">
        <v>90</v>
      </c>
      <c r="L1" s="126" t="s">
        <v>91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83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80</v>
      </c>
    </row>
    <row r="4" ht="36.96" customHeight="1">
      <c r="B4" s="29"/>
      <c r="C4" s="30"/>
      <c r="D4" s="31" t="s">
        <v>92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REKONSTRUKCE KOMUNIKACE V ULICI TYRŠOVA, PŘELOUČ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93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169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22</v>
      </c>
      <c r="J11" s="36" t="s">
        <v>5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33" t="s">
        <v>25</v>
      </c>
      <c r="J12" s="134" t="str">
        <f>'Rekapitulace stavby'!AN8</f>
        <v>15. 11. 2018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33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33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33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33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33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36</v>
      </c>
      <c r="E27" s="48"/>
      <c r="F27" s="48"/>
      <c r="G27" s="48"/>
      <c r="H27" s="48"/>
      <c r="I27" s="131"/>
      <c r="J27" s="142">
        <f>ROUND(J85,2)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43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44">
        <f>ROUND(SUM(BE85:BE417), 2)</f>
        <v>0</v>
      </c>
      <c r="G30" s="48"/>
      <c r="H30" s="48"/>
      <c r="I30" s="145">
        <v>0.20999999999999999</v>
      </c>
      <c r="J30" s="144">
        <f>ROUND(ROUND((SUM(BE85:BE417)),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44">
        <f>ROUND(SUM(BF85:BF417), 2)</f>
        <v>0</v>
      </c>
      <c r="G31" s="48"/>
      <c r="H31" s="48"/>
      <c r="I31" s="145">
        <v>0.14999999999999999</v>
      </c>
      <c r="J31" s="144">
        <f>ROUND(ROUND((SUM(BF85:BF417)),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44">
        <f>ROUND(SUM(BG85:BG417),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44">
        <f>ROUND(SUM(BH85:BH417),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44">
        <f>ROUND(SUM(BI85:BI417),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46</v>
      </c>
      <c r="E36" s="89"/>
      <c r="F36" s="89"/>
      <c r="G36" s="148" t="s">
        <v>47</v>
      </c>
      <c r="H36" s="149" t="s">
        <v>48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95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REKONSTRUKCE KOMUNIKACE V ULICI TYRŠOVA, PŘELOUČ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93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SO 101 - Komunikace a chodníky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Přelouč</v>
      </c>
      <c r="G49" s="48"/>
      <c r="H49" s="48"/>
      <c r="I49" s="133" t="s">
        <v>25</v>
      </c>
      <c r="J49" s="134" t="str">
        <f>IF(J12="","",J12)</f>
        <v>15. 11. 2018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33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96</v>
      </c>
      <c r="D54" s="146"/>
      <c r="E54" s="146"/>
      <c r="F54" s="146"/>
      <c r="G54" s="146"/>
      <c r="H54" s="146"/>
      <c r="I54" s="158"/>
      <c r="J54" s="159" t="s">
        <v>97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98</v>
      </c>
      <c r="D56" s="48"/>
      <c r="E56" s="48"/>
      <c r="F56" s="48"/>
      <c r="G56" s="48"/>
      <c r="H56" s="48"/>
      <c r="I56" s="131"/>
      <c r="J56" s="142">
        <f>J85</f>
        <v>0</v>
      </c>
      <c r="K56" s="52"/>
      <c r="AU56" s="25" t="s">
        <v>99</v>
      </c>
    </row>
    <row r="57" s="7" customFormat="1" ht="24.96" customHeight="1">
      <c r="B57" s="162"/>
      <c r="C57" s="163"/>
      <c r="D57" s="164" t="s">
        <v>170</v>
      </c>
      <c r="E57" s="165"/>
      <c r="F57" s="165"/>
      <c r="G57" s="165"/>
      <c r="H57" s="165"/>
      <c r="I57" s="166"/>
      <c r="J57" s="167">
        <f>J86</f>
        <v>0</v>
      </c>
      <c r="K57" s="168"/>
    </row>
    <row r="58" s="8" customFormat="1" ht="19.92" customHeight="1">
      <c r="B58" s="169"/>
      <c r="C58" s="170"/>
      <c r="D58" s="171" t="s">
        <v>171</v>
      </c>
      <c r="E58" s="172"/>
      <c r="F58" s="172"/>
      <c r="G58" s="172"/>
      <c r="H58" s="172"/>
      <c r="I58" s="173"/>
      <c r="J58" s="174">
        <f>J87</f>
        <v>0</v>
      </c>
      <c r="K58" s="175"/>
    </row>
    <row r="59" s="8" customFormat="1" ht="19.92" customHeight="1">
      <c r="B59" s="169"/>
      <c r="C59" s="170"/>
      <c r="D59" s="171" t="s">
        <v>172</v>
      </c>
      <c r="E59" s="172"/>
      <c r="F59" s="172"/>
      <c r="G59" s="172"/>
      <c r="H59" s="172"/>
      <c r="I59" s="173"/>
      <c r="J59" s="174">
        <f>J225</f>
        <v>0</v>
      </c>
      <c r="K59" s="175"/>
    </row>
    <row r="60" s="8" customFormat="1" ht="19.92" customHeight="1">
      <c r="B60" s="169"/>
      <c r="C60" s="170"/>
      <c r="D60" s="171" t="s">
        <v>173</v>
      </c>
      <c r="E60" s="172"/>
      <c r="F60" s="172"/>
      <c r="G60" s="172"/>
      <c r="H60" s="172"/>
      <c r="I60" s="173"/>
      <c r="J60" s="174">
        <f>J230</f>
        <v>0</v>
      </c>
      <c r="K60" s="175"/>
    </row>
    <row r="61" s="8" customFormat="1" ht="19.92" customHeight="1">
      <c r="B61" s="169"/>
      <c r="C61" s="170"/>
      <c r="D61" s="171" t="s">
        <v>174</v>
      </c>
      <c r="E61" s="172"/>
      <c r="F61" s="172"/>
      <c r="G61" s="172"/>
      <c r="H61" s="172"/>
      <c r="I61" s="173"/>
      <c r="J61" s="174">
        <f>J235</f>
        <v>0</v>
      </c>
      <c r="K61" s="175"/>
    </row>
    <row r="62" s="8" customFormat="1" ht="19.92" customHeight="1">
      <c r="B62" s="169"/>
      <c r="C62" s="170"/>
      <c r="D62" s="171" t="s">
        <v>175</v>
      </c>
      <c r="E62" s="172"/>
      <c r="F62" s="172"/>
      <c r="G62" s="172"/>
      <c r="H62" s="172"/>
      <c r="I62" s="173"/>
      <c r="J62" s="174">
        <f>J294</f>
        <v>0</v>
      </c>
      <c r="K62" s="175"/>
    </row>
    <row r="63" s="8" customFormat="1" ht="19.92" customHeight="1">
      <c r="B63" s="169"/>
      <c r="C63" s="170"/>
      <c r="D63" s="171" t="s">
        <v>176</v>
      </c>
      <c r="E63" s="172"/>
      <c r="F63" s="172"/>
      <c r="G63" s="172"/>
      <c r="H63" s="172"/>
      <c r="I63" s="173"/>
      <c r="J63" s="174">
        <f>J319</f>
        <v>0</v>
      </c>
      <c r="K63" s="175"/>
    </row>
    <row r="64" s="8" customFormat="1" ht="19.92" customHeight="1">
      <c r="B64" s="169"/>
      <c r="C64" s="170"/>
      <c r="D64" s="171" t="s">
        <v>177</v>
      </c>
      <c r="E64" s="172"/>
      <c r="F64" s="172"/>
      <c r="G64" s="172"/>
      <c r="H64" s="172"/>
      <c r="I64" s="173"/>
      <c r="J64" s="174">
        <f>J392</f>
        <v>0</v>
      </c>
      <c r="K64" s="175"/>
    </row>
    <row r="65" s="8" customFormat="1" ht="19.92" customHeight="1">
      <c r="B65" s="169"/>
      <c r="C65" s="170"/>
      <c r="D65" s="171" t="s">
        <v>178</v>
      </c>
      <c r="E65" s="172"/>
      <c r="F65" s="172"/>
      <c r="G65" s="172"/>
      <c r="H65" s="172"/>
      <c r="I65" s="173"/>
      <c r="J65" s="174">
        <f>J416</f>
        <v>0</v>
      </c>
      <c r="K65" s="175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31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53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54"/>
      <c r="J71" s="72"/>
      <c r="K71" s="72"/>
      <c r="L71" s="47"/>
    </row>
    <row r="72" s="1" customFormat="1" ht="36.96" customHeight="1">
      <c r="B72" s="47"/>
      <c r="C72" s="73" t="s">
        <v>104</v>
      </c>
      <c r="L72" s="47"/>
    </row>
    <row r="73" s="1" customFormat="1" ht="6.96" customHeight="1">
      <c r="B73" s="47"/>
      <c r="L73" s="47"/>
    </row>
    <row r="74" s="1" customFormat="1" ht="14.4" customHeight="1">
      <c r="B74" s="47"/>
      <c r="C74" s="75" t="s">
        <v>19</v>
      </c>
      <c r="L74" s="47"/>
    </row>
    <row r="75" s="1" customFormat="1" ht="16.5" customHeight="1">
      <c r="B75" s="47"/>
      <c r="E75" s="176" t="str">
        <f>E7</f>
        <v>REKONSTRUKCE KOMUNIKACE V ULICI TYRŠOVA, PŘELOUČ</v>
      </c>
      <c r="F75" s="75"/>
      <c r="G75" s="75"/>
      <c r="H75" s="75"/>
      <c r="L75" s="47"/>
    </row>
    <row r="76" s="1" customFormat="1" ht="14.4" customHeight="1">
      <c r="B76" s="47"/>
      <c r="C76" s="75" t="s">
        <v>93</v>
      </c>
      <c r="L76" s="47"/>
    </row>
    <row r="77" s="1" customFormat="1" ht="17.25" customHeight="1">
      <c r="B77" s="47"/>
      <c r="E77" s="78" t="str">
        <f>E9</f>
        <v>SO 101 - Komunikace a chodníky</v>
      </c>
      <c r="F77" s="1"/>
      <c r="G77" s="1"/>
      <c r="H77" s="1"/>
      <c r="L77" s="47"/>
    </row>
    <row r="78" s="1" customFormat="1" ht="6.96" customHeight="1">
      <c r="B78" s="47"/>
      <c r="L78" s="47"/>
    </row>
    <row r="79" s="1" customFormat="1" ht="18" customHeight="1">
      <c r="B79" s="47"/>
      <c r="C79" s="75" t="s">
        <v>23</v>
      </c>
      <c r="F79" s="177" t="str">
        <f>F12</f>
        <v>Přelouč</v>
      </c>
      <c r="I79" s="178" t="s">
        <v>25</v>
      </c>
      <c r="J79" s="80" t="str">
        <f>IF(J12="","",J12)</f>
        <v>15. 11. 2018</v>
      </c>
      <c r="L79" s="47"/>
    </row>
    <row r="80" s="1" customFormat="1" ht="6.96" customHeight="1">
      <c r="B80" s="47"/>
      <c r="L80" s="47"/>
    </row>
    <row r="81" s="1" customFormat="1">
      <c r="B81" s="47"/>
      <c r="C81" s="75" t="s">
        <v>27</v>
      </c>
      <c r="F81" s="177" t="str">
        <f>E15</f>
        <v xml:space="preserve"> </v>
      </c>
      <c r="I81" s="178" t="s">
        <v>33</v>
      </c>
      <c r="J81" s="177" t="str">
        <f>E21</f>
        <v xml:space="preserve"> </v>
      </c>
      <c r="L81" s="47"/>
    </row>
    <row r="82" s="1" customFormat="1" ht="14.4" customHeight="1">
      <c r="B82" s="47"/>
      <c r="C82" s="75" t="s">
        <v>31</v>
      </c>
      <c r="F82" s="177" t="str">
        <f>IF(E18="","",E18)</f>
        <v/>
      </c>
      <c r="L82" s="47"/>
    </row>
    <row r="83" s="1" customFormat="1" ht="10.32" customHeight="1">
      <c r="B83" s="47"/>
      <c r="L83" s="47"/>
    </row>
    <row r="84" s="9" customFormat="1" ht="29.28" customHeight="1">
      <c r="B84" s="179"/>
      <c r="C84" s="180" t="s">
        <v>105</v>
      </c>
      <c r="D84" s="181" t="s">
        <v>55</v>
      </c>
      <c r="E84" s="181" t="s">
        <v>51</v>
      </c>
      <c r="F84" s="181" t="s">
        <v>106</v>
      </c>
      <c r="G84" s="181" t="s">
        <v>107</v>
      </c>
      <c r="H84" s="181" t="s">
        <v>108</v>
      </c>
      <c r="I84" s="182" t="s">
        <v>109</v>
      </c>
      <c r="J84" s="181" t="s">
        <v>97</v>
      </c>
      <c r="K84" s="183" t="s">
        <v>110</v>
      </c>
      <c r="L84" s="179"/>
      <c r="M84" s="93" t="s">
        <v>111</v>
      </c>
      <c r="N84" s="94" t="s">
        <v>40</v>
      </c>
      <c r="O84" s="94" t="s">
        <v>112</v>
      </c>
      <c r="P84" s="94" t="s">
        <v>113</v>
      </c>
      <c r="Q84" s="94" t="s">
        <v>114</v>
      </c>
      <c r="R84" s="94" t="s">
        <v>115</v>
      </c>
      <c r="S84" s="94" t="s">
        <v>116</v>
      </c>
      <c r="T84" s="95" t="s">
        <v>117</v>
      </c>
    </row>
    <row r="85" s="1" customFormat="1" ht="29.28" customHeight="1">
      <c r="B85" s="47"/>
      <c r="C85" s="97" t="s">
        <v>98</v>
      </c>
      <c r="J85" s="184">
        <f>BK85</f>
        <v>0</v>
      </c>
      <c r="L85" s="47"/>
      <c r="M85" s="96"/>
      <c r="N85" s="83"/>
      <c r="O85" s="83"/>
      <c r="P85" s="185">
        <f>P86</f>
        <v>0</v>
      </c>
      <c r="Q85" s="83"/>
      <c r="R85" s="185">
        <f>R86</f>
        <v>440.05733477000001</v>
      </c>
      <c r="S85" s="83"/>
      <c r="T85" s="186">
        <f>T86</f>
        <v>1104.0185000000001</v>
      </c>
      <c r="AT85" s="25" t="s">
        <v>69</v>
      </c>
      <c r="AU85" s="25" t="s">
        <v>99</v>
      </c>
      <c r="BK85" s="187">
        <f>BK86</f>
        <v>0</v>
      </c>
    </row>
    <row r="86" s="10" customFormat="1" ht="37.44" customHeight="1">
      <c r="B86" s="188"/>
      <c r="D86" s="189" t="s">
        <v>69</v>
      </c>
      <c r="E86" s="190" t="s">
        <v>179</v>
      </c>
      <c r="F86" s="190" t="s">
        <v>180</v>
      </c>
      <c r="I86" s="191"/>
      <c r="J86" s="192">
        <f>BK86</f>
        <v>0</v>
      </c>
      <c r="L86" s="188"/>
      <c r="M86" s="193"/>
      <c r="N86" s="194"/>
      <c r="O86" s="194"/>
      <c r="P86" s="195">
        <f>P87+P225+P230+P235+P294+P319+P392+P416</f>
        <v>0</v>
      </c>
      <c r="Q86" s="194"/>
      <c r="R86" s="195">
        <f>R87+R225+R230+R235+R294+R319+R392+R416</f>
        <v>440.05733477000001</v>
      </c>
      <c r="S86" s="194"/>
      <c r="T86" s="196">
        <f>T87+T225+T230+T235+T294+T319+T392+T416</f>
        <v>1104.0185000000001</v>
      </c>
      <c r="AR86" s="189" t="s">
        <v>78</v>
      </c>
      <c r="AT86" s="197" t="s">
        <v>69</v>
      </c>
      <c r="AU86" s="197" t="s">
        <v>70</v>
      </c>
      <c r="AY86" s="189" t="s">
        <v>121</v>
      </c>
      <c r="BK86" s="198">
        <f>BK87+BK225+BK230+BK235+BK294+BK319+BK392+BK416</f>
        <v>0</v>
      </c>
    </row>
    <row r="87" s="10" customFormat="1" ht="19.92" customHeight="1">
      <c r="B87" s="188"/>
      <c r="D87" s="189" t="s">
        <v>69</v>
      </c>
      <c r="E87" s="199" t="s">
        <v>78</v>
      </c>
      <c r="F87" s="199" t="s">
        <v>181</v>
      </c>
      <c r="I87" s="191"/>
      <c r="J87" s="200">
        <f>BK87</f>
        <v>0</v>
      </c>
      <c r="L87" s="188"/>
      <c r="M87" s="193"/>
      <c r="N87" s="194"/>
      <c r="O87" s="194"/>
      <c r="P87" s="195">
        <f>SUM(P88:P224)</f>
        <v>0</v>
      </c>
      <c r="Q87" s="194"/>
      <c r="R87" s="195">
        <f>SUM(R88:R224)</f>
        <v>46.767800000000001</v>
      </c>
      <c r="S87" s="194"/>
      <c r="T87" s="196">
        <f>SUM(T88:T224)</f>
        <v>1103.5265000000002</v>
      </c>
      <c r="AR87" s="189" t="s">
        <v>78</v>
      </c>
      <c r="AT87" s="197" t="s">
        <v>69</v>
      </c>
      <c r="AU87" s="197" t="s">
        <v>78</v>
      </c>
      <c r="AY87" s="189" t="s">
        <v>121</v>
      </c>
      <c r="BK87" s="198">
        <f>SUM(BK88:BK224)</f>
        <v>0</v>
      </c>
    </row>
    <row r="88" s="1" customFormat="1" ht="16.5" customHeight="1">
      <c r="B88" s="201"/>
      <c r="C88" s="202" t="s">
        <v>78</v>
      </c>
      <c r="D88" s="202" t="s">
        <v>124</v>
      </c>
      <c r="E88" s="203" t="s">
        <v>182</v>
      </c>
      <c r="F88" s="204" t="s">
        <v>183</v>
      </c>
      <c r="G88" s="205" t="s">
        <v>184</v>
      </c>
      <c r="H88" s="206">
        <v>65.200000000000003</v>
      </c>
      <c r="I88" s="207"/>
      <c r="J88" s="208">
        <f>ROUND(I88*H88,2)</f>
        <v>0</v>
      </c>
      <c r="K88" s="204" t="s">
        <v>128</v>
      </c>
      <c r="L88" s="47"/>
      <c r="M88" s="209" t="s">
        <v>5</v>
      </c>
      <c r="N88" s="210" t="s">
        <v>41</v>
      </c>
      <c r="O88" s="48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25" t="s">
        <v>140</v>
      </c>
      <c r="AT88" s="25" t="s">
        <v>124</v>
      </c>
      <c r="AU88" s="25" t="s">
        <v>80</v>
      </c>
      <c r="AY88" s="25" t="s">
        <v>121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25" t="s">
        <v>78</v>
      </c>
      <c r="BK88" s="213">
        <f>ROUND(I88*H88,2)</f>
        <v>0</v>
      </c>
      <c r="BL88" s="25" t="s">
        <v>140</v>
      </c>
      <c r="BM88" s="25" t="s">
        <v>185</v>
      </c>
    </row>
    <row r="89" s="11" customFormat="1">
      <c r="B89" s="218"/>
      <c r="D89" s="219" t="s">
        <v>186</v>
      </c>
      <c r="E89" s="220" t="s">
        <v>5</v>
      </c>
      <c r="F89" s="221" t="s">
        <v>187</v>
      </c>
      <c r="H89" s="220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0" t="s">
        <v>186</v>
      </c>
      <c r="AU89" s="220" t="s">
        <v>80</v>
      </c>
      <c r="AV89" s="11" t="s">
        <v>78</v>
      </c>
      <c r="AW89" s="11" t="s">
        <v>34</v>
      </c>
      <c r="AX89" s="11" t="s">
        <v>70</v>
      </c>
      <c r="AY89" s="220" t="s">
        <v>121</v>
      </c>
    </row>
    <row r="90" s="11" customFormat="1">
      <c r="B90" s="218"/>
      <c r="D90" s="219" t="s">
        <v>186</v>
      </c>
      <c r="E90" s="220" t="s">
        <v>5</v>
      </c>
      <c r="F90" s="221" t="s">
        <v>188</v>
      </c>
      <c r="H90" s="220" t="s">
        <v>5</v>
      </c>
      <c r="I90" s="222"/>
      <c r="L90" s="218"/>
      <c r="M90" s="223"/>
      <c r="N90" s="224"/>
      <c r="O90" s="224"/>
      <c r="P90" s="224"/>
      <c r="Q90" s="224"/>
      <c r="R90" s="224"/>
      <c r="S90" s="224"/>
      <c r="T90" s="225"/>
      <c r="AT90" s="220" t="s">
        <v>186</v>
      </c>
      <c r="AU90" s="220" t="s">
        <v>80</v>
      </c>
      <c r="AV90" s="11" t="s">
        <v>78</v>
      </c>
      <c r="AW90" s="11" t="s">
        <v>34</v>
      </c>
      <c r="AX90" s="11" t="s">
        <v>70</v>
      </c>
      <c r="AY90" s="220" t="s">
        <v>121</v>
      </c>
    </row>
    <row r="91" s="12" customFormat="1">
      <c r="B91" s="226"/>
      <c r="D91" s="219" t="s">
        <v>186</v>
      </c>
      <c r="E91" s="227" t="s">
        <v>5</v>
      </c>
      <c r="F91" s="228" t="s">
        <v>189</v>
      </c>
      <c r="H91" s="229">
        <v>65.200000000000003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27" t="s">
        <v>186</v>
      </c>
      <c r="AU91" s="227" t="s">
        <v>80</v>
      </c>
      <c r="AV91" s="12" t="s">
        <v>80</v>
      </c>
      <c r="AW91" s="12" t="s">
        <v>34</v>
      </c>
      <c r="AX91" s="12" t="s">
        <v>78</v>
      </c>
      <c r="AY91" s="227" t="s">
        <v>121</v>
      </c>
    </row>
    <row r="92" s="1" customFormat="1" ht="38.25" customHeight="1">
      <c r="B92" s="201"/>
      <c r="C92" s="202" t="s">
        <v>80</v>
      </c>
      <c r="D92" s="202" t="s">
        <v>124</v>
      </c>
      <c r="E92" s="203" t="s">
        <v>190</v>
      </c>
      <c r="F92" s="204" t="s">
        <v>191</v>
      </c>
      <c r="G92" s="205" t="s">
        <v>184</v>
      </c>
      <c r="H92" s="206">
        <v>299</v>
      </c>
      <c r="I92" s="207"/>
      <c r="J92" s="208">
        <f>ROUND(I92*H92,2)</f>
        <v>0</v>
      </c>
      <c r="K92" s="204" t="s">
        <v>128</v>
      </c>
      <c r="L92" s="47"/>
      <c r="M92" s="209" t="s">
        <v>5</v>
      </c>
      <c r="N92" s="210" t="s">
        <v>41</v>
      </c>
      <c r="O92" s="48"/>
      <c r="P92" s="211">
        <f>O92*H92</f>
        <v>0</v>
      </c>
      <c r="Q92" s="211">
        <v>0</v>
      </c>
      <c r="R92" s="211">
        <f>Q92*H92</f>
        <v>0</v>
      </c>
      <c r="S92" s="211">
        <v>0.28100000000000003</v>
      </c>
      <c r="T92" s="212">
        <f>S92*H92</f>
        <v>84.019000000000005</v>
      </c>
      <c r="AR92" s="25" t="s">
        <v>140</v>
      </c>
      <c r="AT92" s="25" t="s">
        <v>124</v>
      </c>
      <c r="AU92" s="25" t="s">
        <v>80</v>
      </c>
      <c r="AY92" s="25" t="s">
        <v>121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5" t="s">
        <v>78</v>
      </c>
      <c r="BK92" s="213">
        <f>ROUND(I92*H92,2)</f>
        <v>0</v>
      </c>
      <c r="BL92" s="25" t="s">
        <v>140</v>
      </c>
      <c r="BM92" s="25" t="s">
        <v>192</v>
      </c>
    </row>
    <row r="93" s="12" customFormat="1">
      <c r="B93" s="226"/>
      <c r="D93" s="219" t="s">
        <v>186</v>
      </c>
      <c r="E93" s="227" t="s">
        <v>5</v>
      </c>
      <c r="F93" s="228" t="s">
        <v>193</v>
      </c>
      <c r="H93" s="229">
        <v>299</v>
      </c>
      <c r="I93" s="230"/>
      <c r="L93" s="226"/>
      <c r="M93" s="231"/>
      <c r="N93" s="232"/>
      <c r="O93" s="232"/>
      <c r="P93" s="232"/>
      <c r="Q93" s="232"/>
      <c r="R93" s="232"/>
      <c r="S93" s="232"/>
      <c r="T93" s="233"/>
      <c r="AT93" s="227" t="s">
        <v>186</v>
      </c>
      <c r="AU93" s="227" t="s">
        <v>80</v>
      </c>
      <c r="AV93" s="12" t="s">
        <v>80</v>
      </c>
      <c r="AW93" s="12" t="s">
        <v>34</v>
      </c>
      <c r="AX93" s="12" t="s">
        <v>78</v>
      </c>
      <c r="AY93" s="227" t="s">
        <v>121</v>
      </c>
    </row>
    <row r="94" s="1" customFormat="1" ht="51" customHeight="1">
      <c r="B94" s="201"/>
      <c r="C94" s="202" t="s">
        <v>134</v>
      </c>
      <c r="D94" s="202" t="s">
        <v>124</v>
      </c>
      <c r="E94" s="203" t="s">
        <v>194</v>
      </c>
      <c r="F94" s="204" t="s">
        <v>195</v>
      </c>
      <c r="G94" s="205" t="s">
        <v>184</v>
      </c>
      <c r="H94" s="206">
        <v>271.10000000000002</v>
      </c>
      <c r="I94" s="207"/>
      <c r="J94" s="208">
        <f>ROUND(I94*H94,2)</f>
        <v>0</v>
      </c>
      <c r="K94" s="204" t="s">
        <v>128</v>
      </c>
      <c r="L94" s="47"/>
      <c r="M94" s="209" t="s">
        <v>5</v>
      </c>
      <c r="N94" s="210" t="s">
        <v>41</v>
      </c>
      <c r="O94" s="48"/>
      <c r="P94" s="211">
        <f>O94*H94</f>
        <v>0</v>
      </c>
      <c r="Q94" s="211">
        <v>0</v>
      </c>
      <c r="R94" s="211">
        <f>Q94*H94</f>
        <v>0</v>
      </c>
      <c r="S94" s="211">
        <v>0.255</v>
      </c>
      <c r="T94" s="212">
        <f>S94*H94</f>
        <v>69.130500000000012</v>
      </c>
      <c r="AR94" s="25" t="s">
        <v>140</v>
      </c>
      <c r="AT94" s="25" t="s">
        <v>124</v>
      </c>
      <c r="AU94" s="25" t="s">
        <v>80</v>
      </c>
      <c r="AY94" s="25" t="s">
        <v>121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5" t="s">
        <v>78</v>
      </c>
      <c r="BK94" s="213">
        <f>ROUND(I94*H94,2)</f>
        <v>0</v>
      </c>
      <c r="BL94" s="25" t="s">
        <v>140</v>
      </c>
      <c r="BM94" s="25" t="s">
        <v>196</v>
      </c>
    </row>
    <row r="95" s="11" customFormat="1">
      <c r="B95" s="218"/>
      <c r="D95" s="219" t="s">
        <v>186</v>
      </c>
      <c r="E95" s="220" t="s">
        <v>5</v>
      </c>
      <c r="F95" s="221" t="s">
        <v>197</v>
      </c>
      <c r="H95" s="220" t="s">
        <v>5</v>
      </c>
      <c r="I95" s="222"/>
      <c r="L95" s="218"/>
      <c r="M95" s="223"/>
      <c r="N95" s="224"/>
      <c r="O95" s="224"/>
      <c r="P95" s="224"/>
      <c r="Q95" s="224"/>
      <c r="R95" s="224"/>
      <c r="S95" s="224"/>
      <c r="T95" s="225"/>
      <c r="AT95" s="220" t="s">
        <v>186</v>
      </c>
      <c r="AU95" s="220" t="s">
        <v>80</v>
      </c>
      <c r="AV95" s="11" t="s">
        <v>78</v>
      </c>
      <c r="AW95" s="11" t="s">
        <v>34</v>
      </c>
      <c r="AX95" s="11" t="s">
        <v>70</v>
      </c>
      <c r="AY95" s="220" t="s">
        <v>121</v>
      </c>
    </row>
    <row r="96" s="12" customFormat="1">
      <c r="B96" s="226"/>
      <c r="D96" s="219" t="s">
        <v>186</v>
      </c>
      <c r="E96" s="227" t="s">
        <v>5</v>
      </c>
      <c r="F96" s="228" t="s">
        <v>198</v>
      </c>
      <c r="H96" s="229">
        <v>242.09999999999999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27" t="s">
        <v>186</v>
      </c>
      <c r="AU96" s="227" t="s">
        <v>80</v>
      </c>
      <c r="AV96" s="12" t="s">
        <v>80</v>
      </c>
      <c r="AW96" s="12" t="s">
        <v>34</v>
      </c>
      <c r="AX96" s="12" t="s">
        <v>70</v>
      </c>
      <c r="AY96" s="227" t="s">
        <v>121</v>
      </c>
    </row>
    <row r="97" s="12" customFormat="1">
      <c r="B97" s="226"/>
      <c r="D97" s="219" t="s">
        <v>186</v>
      </c>
      <c r="E97" s="227" t="s">
        <v>5</v>
      </c>
      <c r="F97" s="228" t="s">
        <v>199</v>
      </c>
      <c r="H97" s="229">
        <v>29</v>
      </c>
      <c r="I97" s="230"/>
      <c r="L97" s="226"/>
      <c r="M97" s="231"/>
      <c r="N97" s="232"/>
      <c r="O97" s="232"/>
      <c r="P97" s="232"/>
      <c r="Q97" s="232"/>
      <c r="R97" s="232"/>
      <c r="S97" s="232"/>
      <c r="T97" s="233"/>
      <c r="AT97" s="227" t="s">
        <v>186</v>
      </c>
      <c r="AU97" s="227" t="s">
        <v>80</v>
      </c>
      <c r="AV97" s="12" t="s">
        <v>80</v>
      </c>
      <c r="AW97" s="12" t="s">
        <v>34</v>
      </c>
      <c r="AX97" s="12" t="s">
        <v>70</v>
      </c>
      <c r="AY97" s="227" t="s">
        <v>121</v>
      </c>
    </row>
    <row r="98" s="13" customFormat="1">
      <c r="B98" s="234"/>
      <c r="D98" s="219" t="s">
        <v>186</v>
      </c>
      <c r="E98" s="235" t="s">
        <v>5</v>
      </c>
      <c r="F98" s="236" t="s">
        <v>200</v>
      </c>
      <c r="H98" s="237">
        <v>271.10000000000002</v>
      </c>
      <c r="I98" s="238"/>
      <c r="L98" s="234"/>
      <c r="M98" s="239"/>
      <c r="N98" s="240"/>
      <c r="O98" s="240"/>
      <c r="P98" s="240"/>
      <c r="Q98" s="240"/>
      <c r="R98" s="240"/>
      <c r="S98" s="240"/>
      <c r="T98" s="241"/>
      <c r="AT98" s="235" t="s">
        <v>186</v>
      </c>
      <c r="AU98" s="235" t="s">
        <v>80</v>
      </c>
      <c r="AV98" s="13" t="s">
        <v>140</v>
      </c>
      <c r="AW98" s="13" t="s">
        <v>34</v>
      </c>
      <c r="AX98" s="13" t="s">
        <v>78</v>
      </c>
      <c r="AY98" s="235" t="s">
        <v>121</v>
      </c>
    </row>
    <row r="99" s="1" customFormat="1" ht="51" customHeight="1">
      <c r="B99" s="201"/>
      <c r="C99" s="202" t="s">
        <v>140</v>
      </c>
      <c r="D99" s="202" t="s">
        <v>124</v>
      </c>
      <c r="E99" s="203" t="s">
        <v>201</v>
      </c>
      <c r="F99" s="204" t="s">
        <v>202</v>
      </c>
      <c r="G99" s="205" t="s">
        <v>184</v>
      </c>
      <c r="H99" s="206">
        <v>597</v>
      </c>
      <c r="I99" s="207"/>
      <c r="J99" s="208">
        <f>ROUND(I99*H99,2)</f>
        <v>0</v>
      </c>
      <c r="K99" s="204" t="s">
        <v>128</v>
      </c>
      <c r="L99" s="47"/>
      <c r="M99" s="209" t="s">
        <v>5</v>
      </c>
      <c r="N99" s="210" t="s">
        <v>41</v>
      </c>
      <c r="O99" s="48"/>
      <c r="P99" s="211">
        <f>O99*H99</f>
        <v>0</v>
      </c>
      <c r="Q99" s="211">
        <v>0</v>
      </c>
      <c r="R99" s="211">
        <f>Q99*H99</f>
        <v>0</v>
      </c>
      <c r="S99" s="211">
        <v>0.32000000000000001</v>
      </c>
      <c r="T99" s="212">
        <f>S99*H99</f>
        <v>191.03999999999999</v>
      </c>
      <c r="AR99" s="25" t="s">
        <v>140</v>
      </c>
      <c r="AT99" s="25" t="s">
        <v>124</v>
      </c>
      <c r="AU99" s="25" t="s">
        <v>80</v>
      </c>
      <c r="AY99" s="25" t="s">
        <v>121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25" t="s">
        <v>78</v>
      </c>
      <c r="BK99" s="213">
        <f>ROUND(I99*H99,2)</f>
        <v>0</v>
      </c>
      <c r="BL99" s="25" t="s">
        <v>140</v>
      </c>
      <c r="BM99" s="25" t="s">
        <v>203</v>
      </c>
    </row>
    <row r="100" s="12" customFormat="1">
      <c r="B100" s="226"/>
      <c r="D100" s="219" t="s">
        <v>186</v>
      </c>
      <c r="E100" s="227" t="s">
        <v>5</v>
      </c>
      <c r="F100" s="228" t="s">
        <v>204</v>
      </c>
      <c r="H100" s="229">
        <v>597</v>
      </c>
      <c r="I100" s="230"/>
      <c r="L100" s="226"/>
      <c r="M100" s="231"/>
      <c r="N100" s="232"/>
      <c r="O100" s="232"/>
      <c r="P100" s="232"/>
      <c r="Q100" s="232"/>
      <c r="R100" s="232"/>
      <c r="S100" s="232"/>
      <c r="T100" s="233"/>
      <c r="AT100" s="227" t="s">
        <v>186</v>
      </c>
      <c r="AU100" s="227" t="s">
        <v>80</v>
      </c>
      <c r="AV100" s="12" t="s">
        <v>80</v>
      </c>
      <c r="AW100" s="12" t="s">
        <v>34</v>
      </c>
      <c r="AX100" s="12" t="s">
        <v>78</v>
      </c>
      <c r="AY100" s="227" t="s">
        <v>121</v>
      </c>
    </row>
    <row r="101" s="1" customFormat="1" ht="51" customHeight="1">
      <c r="B101" s="201"/>
      <c r="C101" s="202" t="s">
        <v>120</v>
      </c>
      <c r="D101" s="202" t="s">
        <v>124</v>
      </c>
      <c r="E101" s="203" t="s">
        <v>205</v>
      </c>
      <c r="F101" s="204" t="s">
        <v>206</v>
      </c>
      <c r="G101" s="205" t="s">
        <v>184</v>
      </c>
      <c r="H101" s="206">
        <v>120.5</v>
      </c>
      <c r="I101" s="207"/>
      <c r="J101" s="208">
        <f>ROUND(I101*H101,2)</f>
        <v>0</v>
      </c>
      <c r="K101" s="204" t="s">
        <v>128</v>
      </c>
      <c r="L101" s="47"/>
      <c r="M101" s="209" t="s">
        <v>5</v>
      </c>
      <c r="N101" s="210" t="s">
        <v>41</v>
      </c>
      <c r="O101" s="48"/>
      <c r="P101" s="211">
        <f>O101*H101</f>
        <v>0</v>
      </c>
      <c r="Q101" s="211">
        <v>0</v>
      </c>
      <c r="R101" s="211">
        <f>Q101*H101</f>
        <v>0</v>
      </c>
      <c r="S101" s="211">
        <v>0.22</v>
      </c>
      <c r="T101" s="212">
        <f>S101*H101</f>
        <v>26.510000000000002</v>
      </c>
      <c r="AR101" s="25" t="s">
        <v>140</v>
      </c>
      <c r="AT101" s="25" t="s">
        <v>124</v>
      </c>
      <c r="AU101" s="25" t="s">
        <v>80</v>
      </c>
      <c r="AY101" s="25" t="s">
        <v>121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5" t="s">
        <v>78</v>
      </c>
      <c r="BK101" s="213">
        <f>ROUND(I101*H101,2)</f>
        <v>0</v>
      </c>
      <c r="BL101" s="25" t="s">
        <v>140</v>
      </c>
      <c r="BM101" s="25" t="s">
        <v>207</v>
      </c>
    </row>
    <row r="102" s="12" customFormat="1">
      <c r="B102" s="226"/>
      <c r="D102" s="219" t="s">
        <v>186</v>
      </c>
      <c r="E102" s="227" t="s">
        <v>5</v>
      </c>
      <c r="F102" s="228" t="s">
        <v>208</v>
      </c>
      <c r="H102" s="229">
        <v>41.200000000000003</v>
      </c>
      <c r="I102" s="230"/>
      <c r="L102" s="226"/>
      <c r="M102" s="231"/>
      <c r="N102" s="232"/>
      <c r="O102" s="232"/>
      <c r="P102" s="232"/>
      <c r="Q102" s="232"/>
      <c r="R102" s="232"/>
      <c r="S102" s="232"/>
      <c r="T102" s="233"/>
      <c r="AT102" s="227" t="s">
        <v>186</v>
      </c>
      <c r="AU102" s="227" t="s">
        <v>80</v>
      </c>
      <c r="AV102" s="12" t="s">
        <v>80</v>
      </c>
      <c r="AW102" s="12" t="s">
        <v>34</v>
      </c>
      <c r="AX102" s="12" t="s">
        <v>70</v>
      </c>
      <c r="AY102" s="227" t="s">
        <v>121</v>
      </c>
    </row>
    <row r="103" s="12" customFormat="1">
      <c r="B103" s="226"/>
      <c r="D103" s="219" t="s">
        <v>186</v>
      </c>
      <c r="E103" s="227" t="s">
        <v>5</v>
      </c>
      <c r="F103" s="228" t="s">
        <v>209</v>
      </c>
      <c r="H103" s="229">
        <v>79.299999999999997</v>
      </c>
      <c r="I103" s="230"/>
      <c r="L103" s="226"/>
      <c r="M103" s="231"/>
      <c r="N103" s="232"/>
      <c r="O103" s="232"/>
      <c r="P103" s="232"/>
      <c r="Q103" s="232"/>
      <c r="R103" s="232"/>
      <c r="S103" s="232"/>
      <c r="T103" s="233"/>
      <c r="AT103" s="227" t="s">
        <v>186</v>
      </c>
      <c r="AU103" s="227" t="s">
        <v>80</v>
      </c>
      <c r="AV103" s="12" t="s">
        <v>80</v>
      </c>
      <c r="AW103" s="12" t="s">
        <v>34</v>
      </c>
      <c r="AX103" s="12" t="s">
        <v>70</v>
      </c>
      <c r="AY103" s="227" t="s">
        <v>121</v>
      </c>
    </row>
    <row r="104" s="13" customFormat="1">
      <c r="B104" s="234"/>
      <c r="D104" s="219" t="s">
        <v>186</v>
      </c>
      <c r="E104" s="235" t="s">
        <v>5</v>
      </c>
      <c r="F104" s="236" t="s">
        <v>200</v>
      </c>
      <c r="H104" s="237">
        <v>120.5</v>
      </c>
      <c r="I104" s="238"/>
      <c r="L104" s="234"/>
      <c r="M104" s="239"/>
      <c r="N104" s="240"/>
      <c r="O104" s="240"/>
      <c r="P104" s="240"/>
      <c r="Q104" s="240"/>
      <c r="R104" s="240"/>
      <c r="S104" s="240"/>
      <c r="T104" s="241"/>
      <c r="AT104" s="235" t="s">
        <v>186</v>
      </c>
      <c r="AU104" s="235" t="s">
        <v>80</v>
      </c>
      <c r="AV104" s="13" t="s">
        <v>140</v>
      </c>
      <c r="AW104" s="13" t="s">
        <v>34</v>
      </c>
      <c r="AX104" s="13" t="s">
        <v>78</v>
      </c>
      <c r="AY104" s="235" t="s">
        <v>121</v>
      </c>
    </row>
    <row r="105" s="1" customFormat="1" ht="51" customHeight="1">
      <c r="B105" s="201"/>
      <c r="C105" s="202" t="s">
        <v>146</v>
      </c>
      <c r="D105" s="202" t="s">
        <v>124</v>
      </c>
      <c r="E105" s="203" t="s">
        <v>210</v>
      </c>
      <c r="F105" s="204" t="s">
        <v>211</v>
      </c>
      <c r="G105" s="205" t="s">
        <v>184</v>
      </c>
      <c r="H105" s="206">
        <v>598</v>
      </c>
      <c r="I105" s="207"/>
      <c r="J105" s="208">
        <f>ROUND(I105*H105,2)</f>
        <v>0</v>
      </c>
      <c r="K105" s="204" t="s">
        <v>128</v>
      </c>
      <c r="L105" s="47"/>
      <c r="M105" s="209" t="s">
        <v>5</v>
      </c>
      <c r="N105" s="210" t="s">
        <v>41</v>
      </c>
      <c r="O105" s="48"/>
      <c r="P105" s="211">
        <f>O105*H105</f>
        <v>0</v>
      </c>
      <c r="Q105" s="211">
        <v>0</v>
      </c>
      <c r="R105" s="211">
        <f>Q105*H105</f>
        <v>0</v>
      </c>
      <c r="S105" s="211">
        <v>0.28999999999999998</v>
      </c>
      <c r="T105" s="212">
        <f>S105*H105</f>
        <v>173.41999999999999</v>
      </c>
      <c r="AR105" s="25" t="s">
        <v>140</v>
      </c>
      <c r="AT105" s="25" t="s">
        <v>124</v>
      </c>
      <c r="AU105" s="25" t="s">
        <v>80</v>
      </c>
      <c r="AY105" s="25" t="s">
        <v>121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5" t="s">
        <v>78</v>
      </c>
      <c r="BK105" s="213">
        <f>ROUND(I105*H105,2)</f>
        <v>0</v>
      </c>
      <c r="BL105" s="25" t="s">
        <v>140</v>
      </c>
      <c r="BM105" s="25" t="s">
        <v>212</v>
      </c>
    </row>
    <row r="106" s="12" customFormat="1">
      <c r="B106" s="226"/>
      <c r="D106" s="219" t="s">
        <v>186</v>
      </c>
      <c r="E106" s="227" t="s">
        <v>5</v>
      </c>
      <c r="F106" s="228" t="s">
        <v>213</v>
      </c>
      <c r="H106" s="229">
        <v>271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27" t="s">
        <v>186</v>
      </c>
      <c r="AU106" s="227" t="s">
        <v>80</v>
      </c>
      <c r="AV106" s="12" t="s">
        <v>80</v>
      </c>
      <c r="AW106" s="12" t="s">
        <v>34</v>
      </c>
      <c r="AX106" s="12" t="s">
        <v>70</v>
      </c>
      <c r="AY106" s="227" t="s">
        <v>121</v>
      </c>
    </row>
    <row r="107" s="12" customFormat="1">
      <c r="B107" s="226"/>
      <c r="D107" s="219" t="s">
        <v>186</v>
      </c>
      <c r="E107" s="227" t="s">
        <v>5</v>
      </c>
      <c r="F107" s="228" t="s">
        <v>214</v>
      </c>
      <c r="H107" s="229">
        <v>299</v>
      </c>
      <c r="I107" s="230"/>
      <c r="L107" s="226"/>
      <c r="M107" s="231"/>
      <c r="N107" s="232"/>
      <c r="O107" s="232"/>
      <c r="P107" s="232"/>
      <c r="Q107" s="232"/>
      <c r="R107" s="232"/>
      <c r="S107" s="232"/>
      <c r="T107" s="233"/>
      <c r="AT107" s="227" t="s">
        <v>186</v>
      </c>
      <c r="AU107" s="227" t="s">
        <v>80</v>
      </c>
      <c r="AV107" s="12" t="s">
        <v>80</v>
      </c>
      <c r="AW107" s="12" t="s">
        <v>34</v>
      </c>
      <c r="AX107" s="12" t="s">
        <v>70</v>
      </c>
      <c r="AY107" s="227" t="s">
        <v>121</v>
      </c>
    </row>
    <row r="108" s="12" customFormat="1">
      <c r="B108" s="226"/>
      <c r="D108" s="219" t="s">
        <v>186</v>
      </c>
      <c r="E108" s="227" t="s">
        <v>5</v>
      </c>
      <c r="F108" s="228" t="s">
        <v>215</v>
      </c>
      <c r="H108" s="229">
        <v>28</v>
      </c>
      <c r="I108" s="230"/>
      <c r="L108" s="226"/>
      <c r="M108" s="231"/>
      <c r="N108" s="232"/>
      <c r="O108" s="232"/>
      <c r="P108" s="232"/>
      <c r="Q108" s="232"/>
      <c r="R108" s="232"/>
      <c r="S108" s="232"/>
      <c r="T108" s="233"/>
      <c r="AT108" s="227" t="s">
        <v>186</v>
      </c>
      <c r="AU108" s="227" t="s">
        <v>80</v>
      </c>
      <c r="AV108" s="12" t="s">
        <v>80</v>
      </c>
      <c r="AW108" s="12" t="s">
        <v>34</v>
      </c>
      <c r="AX108" s="12" t="s">
        <v>70</v>
      </c>
      <c r="AY108" s="227" t="s">
        <v>121</v>
      </c>
    </row>
    <row r="109" s="13" customFormat="1">
      <c r="B109" s="234"/>
      <c r="D109" s="219" t="s">
        <v>186</v>
      </c>
      <c r="E109" s="235" t="s">
        <v>5</v>
      </c>
      <c r="F109" s="236" t="s">
        <v>200</v>
      </c>
      <c r="H109" s="237">
        <v>598</v>
      </c>
      <c r="I109" s="238"/>
      <c r="L109" s="234"/>
      <c r="M109" s="239"/>
      <c r="N109" s="240"/>
      <c r="O109" s="240"/>
      <c r="P109" s="240"/>
      <c r="Q109" s="240"/>
      <c r="R109" s="240"/>
      <c r="S109" s="240"/>
      <c r="T109" s="241"/>
      <c r="AT109" s="235" t="s">
        <v>186</v>
      </c>
      <c r="AU109" s="235" t="s">
        <v>80</v>
      </c>
      <c r="AV109" s="13" t="s">
        <v>140</v>
      </c>
      <c r="AW109" s="13" t="s">
        <v>34</v>
      </c>
      <c r="AX109" s="13" t="s">
        <v>78</v>
      </c>
      <c r="AY109" s="235" t="s">
        <v>121</v>
      </c>
    </row>
    <row r="110" s="1" customFormat="1" ht="51" customHeight="1">
      <c r="B110" s="201"/>
      <c r="C110" s="202" t="s">
        <v>150</v>
      </c>
      <c r="D110" s="202" t="s">
        <v>124</v>
      </c>
      <c r="E110" s="203" t="s">
        <v>216</v>
      </c>
      <c r="F110" s="204" t="s">
        <v>217</v>
      </c>
      <c r="G110" s="205" t="s">
        <v>184</v>
      </c>
      <c r="H110" s="206">
        <v>753.10000000000002</v>
      </c>
      <c r="I110" s="207"/>
      <c r="J110" s="208">
        <f>ROUND(I110*H110,2)</f>
        <v>0</v>
      </c>
      <c r="K110" s="204" t="s">
        <v>128</v>
      </c>
      <c r="L110" s="47"/>
      <c r="M110" s="209" t="s">
        <v>5</v>
      </c>
      <c r="N110" s="210" t="s">
        <v>41</v>
      </c>
      <c r="O110" s="48"/>
      <c r="P110" s="211">
        <f>O110*H110</f>
        <v>0</v>
      </c>
      <c r="Q110" s="211">
        <v>0</v>
      </c>
      <c r="R110" s="211">
        <f>Q110*H110</f>
        <v>0</v>
      </c>
      <c r="S110" s="211">
        <v>0.62</v>
      </c>
      <c r="T110" s="212">
        <f>S110*H110</f>
        <v>466.92200000000003</v>
      </c>
      <c r="AR110" s="25" t="s">
        <v>140</v>
      </c>
      <c r="AT110" s="25" t="s">
        <v>124</v>
      </c>
      <c r="AU110" s="25" t="s">
        <v>80</v>
      </c>
      <c r="AY110" s="25" t="s">
        <v>121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5" t="s">
        <v>78</v>
      </c>
      <c r="BK110" s="213">
        <f>ROUND(I110*H110,2)</f>
        <v>0</v>
      </c>
      <c r="BL110" s="25" t="s">
        <v>140</v>
      </c>
      <c r="BM110" s="25" t="s">
        <v>218</v>
      </c>
    </row>
    <row r="111" s="12" customFormat="1">
      <c r="B111" s="226"/>
      <c r="D111" s="219" t="s">
        <v>186</v>
      </c>
      <c r="E111" s="227" t="s">
        <v>5</v>
      </c>
      <c r="F111" s="228" t="s">
        <v>219</v>
      </c>
      <c r="H111" s="229">
        <v>156.09999999999999</v>
      </c>
      <c r="I111" s="230"/>
      <c r="L111" s="226"/>
      <c r="M111" s="231"/>
      <c r="N111" s="232"/>
      <c r="O111" s="232"/>
      <c r="P111" s="232"/>
      <c r="Q111" s="232"/>
      <c r="R111" s="232"/>
      <c r="S111" s="232"/>
      <c r="T111" s="233"/>
      <c r="AT111" s="227" t="s">
        <v>186</v>
      </c>
      <c r="AU111" s="227" t="s">
        <v>80</v>
      </c>
      <c r="AV111" s="12" t="s">
        <v>80</v>
      </c>
      <c r="AW111" s="12" t="s">
        <v>34</v>
      </c>
      <c r="AX111" s="12" t="s">
        <v>70</v>
      </c>
      <c r="AY111" s="227" t="s">
        <v>121</v>
      </c>
    </row>
    <row r="112" s="12" customFormat="1">
      <c r="B112" s="226"/>
      <c r="D112" s="219" t="s">
        <v>186</v>
      </c>
      <c r="E112" s="227" t="s">
        <v>5</v>
      </c>
      <c r="F112" s="228" t="s">
        <v>220</v>
      </c>
      <c r="H112" s="229">
        <v>597</v>
      </c>
      <c r="I112" s="230"/>
      <c r="L112" s="226"/>
      <c r="M112" s="231"/>
      <c r="N112" s="232"/>
      <c r="O112" s="232"/>
      <c r="P112" s="232"/>
      <c r="Q112" s="232"/>
      <c r="R112" s="232"/>
      <c r="S112" s="232"/>
      <c r="T112" s="233"/>
      <c r="AT112" s="227" t="s">
        <v>186</v>
      </c>
      <c r="AU112" s="227" t="s">
        <v>80</v>
      </c>
      <c r="AV112" s="12" t="s">
        <v>80</v>
      </c>
      <c r="AW112" s="12" t="s">
        <v>34</v>
      </c>
      <c r="AX112" s="12" t="s">
        <v>70</v>
      </c>
      <c r="AY112" s="227" t="s">
        <v>121</v>
      </c>
    </row>
    <row r="113" s="13" customFormat="1">
      <c r="B113" s="234"/>
      <c r="D113" s="219" t="s">
        <v>186</v>
      </c>
      <c r="E113" s="235" t="s">
        <v>5</v>
      </c>
      <c r="F113" s="236" t="s">
        <v>200</v>
      </c>
      <c r="H113" s="237">
        <v>753.10000000000002</v>
      </c>
      <c r="I113" s="238"/>
      <c r="L113" s="234"/>
      <c r="M113" s="239"/>
      <c r="N113" s="240"/>
      <c r="O113" s="240"/>
      <c r="P113" s="240"/>
      <c r="Q113" s="240"/>
      <c r="R113" s="240"/>
      <c r="S113" s="240"/>
      <c r="T113" s="241"/>
      <c r="AT113" s="235" t="s">
        <v>186</v>
      </c>
      <c r="AU113" s="235" t="s">
        <v>80</v>
      </c>
      <c r="AV113" s="13" t="s">
        <v>140</v>
      </c>
      <c r="AW113" s="13" t="s">
        <v>34</v>
      </c>
      <c r="AX113" s="13" t="s">
        <v>78</v>
      </c>
      <c r="AY113" s="235" t="s">
        <v>121</v>
      </c>
    </row>
    <row r="114" s="1" customFormat="1" ht="38.25" customHeight="1">
      <c r="B114" s="201"/>
      <c r="C114" s="202" t="s">
        <v>154</v>
      </c>
      <c r="D114" s="202" t="s">
        <v>124</v>
      </c>
      <c r="E114" s="203" t="s">
        <v>221</v>
      </c>
      <c r="F114" s="204" t="s">
        <v>222</v>
      </c>
      <c r="G114" s="205" t="s">
        <v>184</v>
      </c>
      <c r="H114" s="206">
        <v>28</v>
      </c>
      <c r="I114" s="207"/>
      <c r="J114" s="208">
        <f>ROUND(I114*H114,2)</f>
        <v>0</v>
      </c>
      <c r="K114" s="204" t="s">
        <v>128</v>
      </c>
      <c r="L114" s="47"/>
      <c r="M114" s="209" t="s">
        <v>5</v>
      </c>
      <c r="N114" s="210" t="s">
        <v>41</v>
      </c>
      <c r="O114" s="48"/>
      <c r="P114" s="211">
        <f>O114*H114</f>
        <v>0</v>
      </c>
      <c r="Q114" s="211">
        <v>0</v>
      </c>
      <c r="R114" s="211">
        <f>Q114*H114</f>
        <v>0</v>
      </c>
      <c r="S114" s="211">
        <v>0.098000000000000004</v>
      </c>
      <c r="T114" s="212">
        <f>S114*H114</f>
        <v>2.7440000000000002</v>
      </c>
      <c r="AR114" s="25" t="s">
        <v>140</v>
      </c>
      <c r="AT114" s="25" t="s">
        <v>124</v>
      </c>
      <c r="AU114" s="25" t="s">
        <v>80</v>
      </c>
      <c r="AY114" s="25" t="s">
        <v>121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5" t="s">
        <v>78</v>
      </c>
      <c r="BK114" s="213">
        <f>ROUND(I114*H114,2)</f>
        <v>0</v>
      </c>
      <c r="BL114" s="25" t="s">
        <v>140</v>
      </c>
      <c r="BM114" s="25" t="s">
        <v>223</v>
      </c>
    </row>
    <row r="115" s="12" customFormat="1">
      <c r="B115" s="226"/>
      <c r="D115" s="219" t="s">
        <v>186</v>
      </c>
      <c r="E115" s="227" t="s">
        <v>5</v>
      </c>
      <c r="F115" s="228" t="s">
        <v>224</v>
      </c>
      <c r="H115" s="229">
        <v>28</v>
      </c>
      <c r="I115" s="230"/>
      <c r="L115" s="226"/>
      <c r="M115" s="231"/>
      <c r="N115" s="232"/>
      <c r="O115" s="232"/>
      <c r="P115" s="232"/>
      <c r="Q115" s="232"/>
      <c r="R115" s="232"/>
      <c r="S115" s="232"/>
      <c r="T115" s="233"/>
      <c r="AT115" s="227" t="s">
        <v>186</v>
      </c>
      <c r="AU115" s="227" t="s">
        <v>80</v>
      </c>
      <c r="AV115" s="12" t="s">
        <v>80</v>
      </c>
      <c r="AW115" s="12" t="s">
        <v>34</v>
      </c>
      <c r="AX115" s="12" t="s">
        <v>78</v>
      </c>
      <c r="AY115" s="227" t="s">
        <v>121</v>
      </c>
    </row>
    <row r="116" s="1" customFormat="1" ht="38.25" customHeight="1">
      <c r="B116" s="201"/>
      <c r="C116" s="202" t="s">
        <v>158</v>
      </c>
      <c r="D116" s="202" t="s">
        <v>124</v>
      </c>
      <c r="E116" s="203" t="s">
        <v>225</v>
      </c>
      <c r="F116" s="204" t="s">
        <v>226</v>
      </c>
      <c r="G116" s="205" t="s">
        <v>184</v>
      </c>
      <c r="H116" s="206">
        <v>19.5</v>
      </c>
      <c r="I116" s="207"/>
      <c r="J116" s="208">
        <f>ROUND(I116*H116,2)</f>
        <v>0</v>
      </c>
      <c r="K116" s="204" t="s">
        <v>128</v>
      </c>
      <c r="L116" s="47"/>
      <c r="M116" s="209" t="s">
        <v>5</v>
      </c>
      <c r="N116" s="210" t="s">
        <v>41</v>
      </c>
      <c r="O116" s="48"/>
      <c r="P116" s="211">
        <f>O116*H116</f>
        <v>0</v>
      </c>
      <c r="Q116" s="211">
        <v>8.0000000000000007E-05</v>
      </c>
      <c r="R116" s="211">
        <f>Q116*H116</f>
        <v>0.0015600000000000002</v>
      </c>
      <c r="S116" s="211">
        <v>0.25600000000000001</v>
      </c>
      <c r="T116" s="212">
        <f>S116*H116</f>
        <v>4.992</v>
      </c>
      <c r="AR116" s="25" t="s">
        <v>140</v>
      </c>
      <c r="AT116" s="25" t="s">
        <v>124</v>
      </c>
      <c r="AU116" s="25" t="s">
        <v>80</v>
      </c>
      <c r="AY116" s="25" t="s">
        <v>121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5" t="s">
        <v>78</v>
      </c>
      <c r="BK116" s="213">
        <f>ROUND(I116*H116,2)</f>
        <v>0</v>
      </c>
      <c r="BL116" s="25" t="s">
        <v>140</v>
      </c>
      <c r="BM116" s="25" t="s">
        <v>227</v>
      </c>
    </row>
    <row r="117" s="12" customFormat="1">
      <c r="B117" s="226"/>
      <c r="D117" s="219" t="s">
        <v>186</v>
      </c>
      <c r="E117" s="227" t="s">
        <v>5</v>
      </c>
      <c r="F117" s="228" t="s">
        <v>228</v>
      </c>
      <c r="H117" s="229">
        <v>19.5</v>
      </c>
      <c r="I117" s="230"/>
      <c r="L117" s="226"/>
      <c r="M117" s="231"/>
      <c r="N117" s="232"/>
      <c r="O117" s="232"/>
      <c r="P117" s="232"/>
      <c r="Q117" s="232"/>
      <c r="R117" s="232"/>
      <c r="S117" s="232"/>
      <c r="T117" s="233"/>
      <c r="AT117" s="227" t="s">
        <v>186</v>
      </c>
      <c r="AU117" s="227" t="s">
        <v>80</v>
      </c>
      <c r="AV117" s="12" t="s">
        <v>80</v>
      </c>
      <c r="AW117" s="12" t="s">
        <v>34</v>
      </c>
      <c r="AX117" s="12" t="s">
        <v>78</v>
      </c>
      <c r="AY117" s="227" t="s">
        <v>121</v>
      </c>
    </row>
    <row r="118" s="1" customFormat="1" ht="38.25" customHeight="1">
      <c r="B118" s="201"/>
      <c r="C118" s="202" t="s">
        <v>164</v>
      </c>
      <c r="D118" s="202" t="s">
        <v>124</v>
      </c>
      <c r="E118" s="203" t="s">
        <v>229</v>
      </c>
      <c r="F118" s="204" t="s">
        <v>230</v>
      </c>
      <c r="G118" s="205" t="s">
        <v>231</v>
      </c>
      <c r="H118" s="206">
        <v>281.69999999999999</v>
      </c>
      <c r="I118" s="207"/>
      <c r="J118" s="208">
        <f>ROUND(I118*H118,2)</f>
        <v>0</v>
      </c>
      <c r="K118" s="204" t="s">
        <v>128</v>
      </c>
      <c r="L118" s="47"/>
      <c r="M118" s="209" t="s">
        <v>5</v>
      </c>
      <c r="N118" s="210" t="s">
        <v>41</v>
      </c>
      <c r="O118" s="48"/>
      <c r="P118" s="211">
        <f>O118*H118</f>
        <v>0</v>
      </c>
      <c r="Q118" s="211">
        <v>0</v>
      </c>
      <c r="R118" s="211">
        <f>Q118*H118</f>
        <v>0</v>
      </c>
      <c r="S118" s="211">
        <v>0.28999999999999998</v>
      </c>
      <c r="T118" s="212">
        <f>S118*H118</f>
        <v>81.692999999999998</v>
      </c>
      <c r="AR118" s="25" t="s">
        <v>140</v>
      </c>
      <c r="AT118" s="25" t="s">
        <v>124</v>
      </c>
      <c r="AU118" s="25" t="s">
        <v>80</v>
      </c>
      <c r="AY118" s="25" t="s">
        <v>121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5" t="s">
        <v>78</v>
      </c>
      <c r="BK118" s="213">
        <f>ROUND(I118*H118,2)</f>
        <v>0</v>
      </c>
      <c r="BL118" s="25" t="s">
        <v>140</v>
      </c>
      <c r="BM118" s="25" t="s">
        <v>232</v>
      </c>
    </row>
    <row r="119" s="12" customFormat="1">
      <c r="B119" s="226"/>
      <c r="D119" s="219" t="s">
        <v>186</v>
      </c>
      <c r="E119" s="227" t="s">
        <v>5</v>
      </c>
      <c r="F119" s="228" t="s">
        <v>233</v>
      </c>
      <c r="H119" s="229">
        <v>29.600000000000001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27" t="s">
        <v>186</v>
      </c>
      <c r="AU119" s="227" t="s">
        <v>80</v>
      </c>
      <c r="AV119" s="12" t="s">
        <v>80</v>
      </c>
      <c r="AW119" s="12" t="s">
        <v>34</v>
      </c>
      <c r="AX119" s="12" t="s">
        <v>70</v>
      </c>
      <c r="AY119" s="227" t="s">
        <v>121</v>
      </c>
    </row>
    <row r="120" s="12" customFormat="1">
      <c r="B120" s="226"/>
      <c r="D120" s="219" t="s">
        <v>186</v>
      </c>
      <c r="E120" s="227" t="s">
        <v>5</v>
      </c>
      <c r="F120" s="228" t="s">
        <v>234</v>
      </c>
      <c r="H120" s="229">
        <v>17.100000000000001</v>
      </c>
      <c r="I120" s="230"/>
      <c r="L120" s="226"/>
      <c r="M120" s="231"/>
      <c r="N120" s="232"/>
      <c r="O120" s="232"/>
      <c r="P120" s="232"/>
      <c r="Q120" s="232"/>
      <c r="R120" s="232"/>
      <c r="S120" s="232"/>
      <c r="T120" s="233"/>
      <c r="AT120" s="227" t="s">
        <v>186</v>
      </c>
      <c r="AU120" s="227" t="s">
        <v>80</v>
      </c>
      <c r="AV120" s="12" t="s">
        <v>80</v>
      </c>
      <c r="AW120" s="12" t="s">
        <v>34</v>
      </c>
      <c r="AX120" s="12" t="s">
        <v>70</v>
      </c>
      <c r="AY120" s="227" t="s">
        <v>121</v>
      </c>
    </row>
    <row r="121" s="12" customFormat="1">
      <c r="B121" s="226"/>
      <c r="D121" s="219" t="s">
        <v>186</v>
      </c>
      <c r="E121" s="227" t="s">
        <v>5</v>
      </c>
      <c r="F121" s="228" t="s">
        <v>235</v>
      </c>
      <c r="H121" s="229">
        <v>118</v>
      </c>
      <c r="I121" s="230"/>
      <c r="L121" s="226"/>
      <c r="M121" s="231"/>
      <c r="N121" s="232"/>
      <c r="O121" s="232"/>
      <c r="P121" s="232"/>
      <c r="Q121" s="232"/>
      <c r="R121" s="232"/>
      <c r="S121" s="232"/>
      <c r="T121" s="233"/>
      <c r="AT121" s="227" t="s">
        <v>186</v>
      </c>
      <c r="AU121" s="227" t="s">
        <v>80</v>
      </c>
      <c r="AV121" s="12" t="s">
        <v>80</v>
      </c>
      <c r="AW121" s="12" t="s">
        <v>34</v>
      </c>
      <c r="AX121" s="12" t="s">
        <v>70</v>
      </c>
      <c r="AY121" s="227" t="s">
        <v>121</v>
      </c>
    </row>
    <row r="122" s="12" customFormat="1">
      <c r="B122" s="226"/>
      <c r="D122" s="219" t="s">
        <v>186</v>
      </c>
      <c r="E122" s="227" t="s">
        <v>5</v>
      </c>
      <c r="F122" s="228" t="s">
        <v>236</v>
      </c>
      <c r="H122" s="229">
        <v>117</v>
      </c>
      <c r="I122" s="230"/>
      <c r="L122" s="226"/>
      <c r="M122" s="231"/>
      <c r="N122" s="232"/>
      <c r="O122" s="232"/>
      <c r="P122" s="232"/>
      <c r="Q122" s="232"/>
      <c r="R122" s="232"/>
      <c r="S122" s="232"/>
      <c r="T122" s="233"/>
      <c r="AT122" s="227" t="s">
        <v>186</v>
      </c>
      <c r="AU122" s="227" t="s">
        <v>80</v>
      </c>
      <c r="AV122" s="12" t="s">
        <v>80</v>
      </c>
      <c r="AW122" s="12" t="s">
        <v>34</v>
      </c>
      <c r="AX122" s="12" t="s">
        <v>70</v>
      </c>
      <c r="AY122" s="227" t="s">
        <v>121</v>
      </c>
    </row>
    <row r="123" s="13" customFormat="1">
      <c r="B123" s="234"/>
      <c r="D123" s="219" t="s">
        <v>186</v>
      </c>
      <c r="E123" s="235" t="s">
        <v>5</v>
      </c>
      <c r="F123" s="236" t="s">
        <v>200</v>
      </c>
      <c r="H123" s="237">
        <v>281.69999999999999</v>
      </c>
      <c r="I123" s="238"/>
      <c r="L123" s="234"/>
      <c r="M123" s="239"/>
      <c r="N123" s="240"/>
      <c r="O123" s="240"/>
      <c r="P123" s="240"/>
      <c r="Q123" s="240"/>
      <c r="R123" s="240"/>
      <c r="S123" s="240"/>
      <c r="T123" s="241"/>
      <c r="AT123" s="235" t="s">
        <v>186</v>
      </c>
      <c r="AU123" s="235" t="s">
        <v>80</v>
      </c>
      <c r="AV123" s="13" t="s">
        <v>140</v>
      </c>
      <c r="AW123" s="13" t="s">
        <v>34</v>
      </c>
      <c r="AX123" s="13" t="s">
        <v>78</v>
      </c>
      <c r="AY123" s="235" t="s">
        <v>121</v>
      </c>
    </row>
    <row r="124" s="1" customFormat="1" ht="25.5" customHeight="1">
      <c r="B124" s="201"/>
      <c r="C124" s="202" t="s">
        <v>237</v>
      </c>
      <c r="D124" s="202" t="s">
        <v>124</v>
      </c>
      <c r="E124" s="203" t="s">
        <v>238</v>
      </c>
      <c r="F124" s="204" t="s">
        <v>239</v>
      </c>
      <c r="G124" s="205" t="s">
        <v>231</v>
      </c>
      <c r="H124" s="206">
        <v>76.400000000000006</v>
      </c>
      <c r="I124" s="207"/>
      <c r="J124" s="208">
        <f>ROUND(I124*H124,2)</f>
        <v>0</v>
      </c>
      <c r="K124" s="204" t="s">
        <v>128</v>
      </c>
      <c r="L124" s="47"/>
      <c r="M124" s="209" t="s">
        <v>5</v>
      </c>
      <c r="N124" s="210" t="s">
        <v>41</v>
      </c>
      <c r="O124" s="48"/>
      <c r="P124" s="211">
        <f>O124*H124</f>
        <v>0</v>
      </c>
      <c r="Q124" s="211">
        <v>0</v>
      </c>
      <c r="R124" s="211">
        <f>Q124*H124</f>
        <v>0</v>
      </c>
      <c r="S124" s="211">
        <v>0.040000000000000001</v>
      </c>
      <c r="T124" s="212">
        <f>S124*H124</f>
        <v>3.0560000000000005</v>
      </c>
      <c r="AR124" s="25" t="s">
        <v>140</v>
      </c>
      <c r="AT124" s="25" t="s">
        <v>124</v>
      </c>
      <c r="AU124" s="25" t="s">
        <v>80</v>
      </c>
      <c r="AY124" s="25" t="s">
        <v>121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5" t="s">
        <v>78</v>
      </c>
      <c r="BK124" s="213">
        <f>ROUND(I124*H124,2)</f>
        <v>0</v>
      </c>
      <c r="BL124" s="25" t="s">
        <v>140</v>
      </c>
      <c r="BM124" s="25" t="s">
        <v>240</v>
      </c>
    </row>
    <row r="125" s="12" customFormat="1">
      <c r="B125" s="226"/>
      <c r="D125" s="219" t="s">
        <v>186</v>
      </c>
      <c r="E125" s="227" t="s">
        <v>5</v>
      </c>
      <c r="F125" s="228" t="s">
        <v>241</v>
      </c>
      <c r="H125" s="229">
        <v>76.400000000000006</v>
      </c>
      <c r="I125" s="230"/>
      <c r="L125" s="226"/>
      <c r="M125" s="231"/>
      <c r="N125" s="232"/>
      <c r="O125" s="232"/>
      <c r="P125" s="232"/>
      <c r="Q125" s="232"/>
      <c r="R125" s="232"/>
      <c r="S125" s="232"/>
      <c r="T125" s="233"/>
      <c r="AT125" s="227" t="s">
        <v>186</v>
      </c>
      <c r="AU125" s="227" t="s">
        <v>80</v>
      </c>
      <c r="AV125" s="12" t="s">
        <v>80</v>
      </c>
      <c r="AW125" s="12" t="s">
        <v>34</v>
      </c>
      <c r="AX125" s="12" t="s">
        <v>78</v>
      </c>
      <c r="AY125" s="227" t="s">
        <v>121</v>
      </c>
    </row>
    <row r="126" s="1" customFormat="1" ht="63.75" customHeight="1">
      <c r="B126" s="201"/>
      <c r="C126" s="202" t="s">
        <v>242</v>
      </c>
      <c r="D126" s="202" t="s">
        <v>124</v>
      </c>
      <c r="E126" s="203" t="s">
        <v>243</v>
      </c>
      <c r="F126" s="204" t="s">
        <v>244</v>
      </c>
      <c r="G126" s="205" t="s">
        <v>231</v>
      </c>
      <c r="H126" s="206">
        <v>120</v>
      </c>
      <c r="I126" s="207"/>
      <c r="J126" s="208">
        <f>ROUND(I126*H126,2)</f>
        <v>0</v>
      </c>
      <c r="K126" s="204" t="s">
        <v>128</v>
      </c>
      <c r="L126" s="47"/>
      <c r="M126" s="209" t="s">
        <v>5</v>
      </c>
      <c r="N126" s="210" t="s">
        <v>41</v>
      </c>
      <c r="O126" s="48"/>
      <c r="P126" s="211">
        <f>O126*H126</f>
        <v>0</v>
      </c>
      <c r="Q126" s="211">
        <v>0.036900000000000002</v>
      </c>
      <c r="R126" s="211">
        <f>Q126*H126</f>
        <v>4.4279999999999999</v>
      </c>
      <c r="S126" s="211">
        <v>0</v>
      </c>
      <c r="T126" s="212">
        <f>S126*H126</f>
        <v>0</v>
      </c>
      <c r="AR126" s="25" t="s">
        <v>140</v>
      </c>
      <c r="AT126" s="25" t="s">
        <v>124</v>
      </c>
      <c r="AU126" s="25" t="s">
        <v>80</v>
      </c>
      <c r="AY126" s="25" t="s">
        <v>121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5" t="s">
        <v>78</v>
      </c>
      <c r="BK126" s="213">
        <f>ROUND(I126*H126,2)</f>
        <v>0</v>
      </c>
      <c r="BL126" s="25" t="s">
        <v>140</v>
      </c>
      <c r="BM126" s="25" t="s">
        <v>245</v>
      </c>
    </row>
    <row r="127" s="12" customFormat="1">
      <c r="B127" s="226"/>
      <c r="D127" s="219" t="s">
        <v>186</v>
      </c>
      <c r="E127" s="227" t="s">
        <v>5</v>
      </c>
      <c r="F127" s="228" t="s">
        <v>246</v>
      </c>
      <c r="H127" s="229">
        <v>120</v>
      </c>
      <c r="I127" s="230"/>
      <c r="L127" s="226"/>
      <c r="M127" s="231"/>
      <c r="N127" s="232"/>
      <c r="O127" s="232"/>
      <c r="P127" s="232"/>
      <c r="Q127" s="232"/>
      <c r="R127" s="232"/>
      <c r="S127" s="232"/>
      <c r="T127" s="233"/>
      <c r="AT127" s="227" t="s">
        <v>186</v>
      </c>
      <c r="AU127" s="227" t="s">
        <v>80</v>
      </c>
      <c r="AV127" s="12" t="s">
        <v>80</v>
      </c>
      <c r="AW127" s="12" t="s">
        <v>34</v>
      </c>
      <c r="AX127" s="12" t="s">
        <v>78</v>
      </c>
      <c r="AY127" s="227" t="s">
        <v>121</v>
      </c>
    </row>
    <row r="128" s="1" customFormat="1" ht="25.5" customHeight="1">
      <c r="B128" s="201"/>
      <c r="C128" s="202" t="s">
        <v>247</v>
      </c>
      <c r="D128" s="202" t="s">
        <v>124</v>
      </c>
      <c r="E128" s="203" t="s">
        <v>248</v>
      </c>
      <c r="F128" s="204" t="s">
        <v>249</v>
      </c>
      <c r="G128" s="205" t="s">
        <v>250</v>
      </c>
      <c r="H128" s="206">
        <v>58.600000000000001</v>
      </c>
      <c r="I128" s="207"/>
      <c r="J128" s="208">
        <f>ROUND(I128*H128,2)</f>
        <v>0</v>
      </c>
      <c r="K128" s="204" t="s">
        <v>128</v>
      </c>
      <c r="L128" s="47"/>
      <c r="M128" s="209" t="s">
        <v>5</v>
      </c>
      <c r="N128" s="210" t="s">
        <v>41</v>
      </c>
      <c r="O128" s="48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5" t="s">
        <v>140</v>
      </c>
      <c r="AT128" s="25" t="s">
        <v>124</v>
      </c>
      <c r="AU128" s="25" t="s">
        <v>80</v>
      </c>
      <c r="AY128" s="25" t="s">
        <v>121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5" t="s">
        <v>78</v>
      </c>
      <c r="BK128" s="213">
        <f>ROUND(I128*H128,2)</f>
        <v>0</v>
      </c>
      <c r="BL128" s="25" t="s">
        <v>140</v>
      </c>
      <c r="BM128" s="25" t="s">
        <v>251</v>
      </c>
    </row>
    <row r="129" s="11" customFormat="1">
      <c r="B129" s="218"/>
      <c r="D129" s="219" t="s">
        <v>186</v>
      </c>
      <c r="E129" s="220" t="s">
        <v>5</v>
      </c>
      <c r="F129" s="221" t="s">
        <v>252</v>
      </c>
      <c r="H129" s="220" t="s">
        <v>5</v>
      </c>
      <c r="I129" s="222"/>
      <c r="L129" s="218"/>
      <c r="M129" s="223"/>
      <c r="N129" s="224"/>
      <c r="O129" s="224"/>
      <c r="P129" s="224"/>
      <c r="Q129" s="224"/>
      <c r="R129" s="224"/>
      <c r="S129" s="224"/>
      <c r="T129" s="225"/>
      <c r="AT129" s="220" t="s">
        <v>186</v>
      </c>
      <c r="AU129" s="220" t="s">
        <v>80</v>
      </c>
      <c r="AV129" s="11" t="s">
        <v>78</v>
      </c>
      <c r="AW129" s="11" t="s">
        <v>34</v>
      </c>
      <c r="AX129" s="11" t="s">
        <v>70</v>
      </c>
      <c r="AY129" s="220" t="s">
        <v>121</v>
      </c>
    </row>
    <row r="130" s="12" customFormat="1">
      <c r="B130" s="226"/>
      <c r="D130" s="219" t="s">
        <v>186</v>
      </c>
      <c r="E130" s="227" t="s">
        <v>5</v>
      </c>
      <c r="F130" s="228" t="s">
        <v>253</v>
      </c>
      <c r="H130" s="229">
        <v>32.399999999999999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27" t="s">
        <v>186</v>
      </c>
      <c r="AU130" s="227" t="s">
        <v>80</v>
      </c>
      <c r="AV130" s="12" t="s">
        <v>80</v>
      </c>
      <c r="AW130" s="12" t="s">
        <v>34</v>
      </c>
      <c r="AX130" s="12" t="s">
        <v>70</v>
      </c>
      <c r="AY130" s="227" t="s">
        <v>121</v>
      </c>
    </row>
    <row r="131" s="12" customFormat="1">
      <c r="B131" s="226"/>
      <c r="D131" s="219" t="s">
        <v>186</v>
      </c>
      <c r="E131" s="227" t="s">
        <v>5</v>
      </c>
      <c r="F131" s="228" t="s">
        <v>254</v>
      </c>
      <c r="H131" s="229">
        <v>22</v>
      </c>
      <c r="I131" s="230"/>
      <c r="L131" s="226"/>
      <c r="M131" s="231"/>
      <c r="N131" s="232"/>
      <c r="O131" s="232"/>
      <c r="P131" s="232"/>
      <c r="Q131" s="232"/>
      <c r="R131" s="232"/>
      <c r="S131" s="232"/>
      <c r="T131" s="233"/>
      <c r="AT131" s="227" t="s">
        <v>186</v>
      </c>
      <c r="AU131" s="227" t="s">
        <v>80</v>
      </c>
      <c r="AV131" s="12" t="s">
        <v>80</v>
      </c>
      <c r="AW131" s="12" t="s">
        <v>34</v>
      </c>
      <c r="AX131" s="12" t="s">
        <v>70</v>
      </c>
      <c r="AY131" s="227" t="s">
        <v>121</v>
      </c>
    </row>
    <row r="132" s="12" customFormat="1">
      <c r="B132" s="226"/>
      <c r="D132" s="219" t="s">
        <v>186</v>
      </c>
      <c r="E132" s="227" t="s">
        <v>5</v>
      </c>
      <c r="F132" s="228" t="s">
        <v>255</v>
      </c>
      <c r="H132" s="229">
        <v>4.2000000000000002</v>
      </c>
      <c r="I132" s="230"/>
      <c r="L132" s="226"/>
      <c r="M132" s="231"/>
      <c r="N132" s="232"/>
      <c r="O132" s="232"/>
      <c r="P132" s="232"/>
      <c r="Q132" s="232"/>
      <c r="R132" s="232"/>
      <c r="S132" s="232"/>
      <c r="T132" s="233"/>
      <c r="AT132" s="227" t="s">
        <v>186</v>
      </c>
      <c r="AU132" s="227" t="s">
        <v>80</v>
      </c>
      <c r="AV132" s="12" t="s">
        <v>80</v>
      </c>
      <c r="AW132" s="12" t="s">
        <v>34</v>
      </c>
      <c r="AX132" s="12" t="s">
        <v>70</v>
      </c>
      <c r="AY132" s="227" t="s">
        <v>121</v>
      </c>
    </row>
    <row r="133" s="13" customFormat="1">
      <c r="B133" s="234"/>
      <c r="D133" s="219" t="s">
        <v>186</v>
      </c>
      <c r="E133" s="235" t="s">
        <v>5</v>
      </c>
      <c r="F133" s="236" t="s">
        <v>200</v>
      </c>
      <c r="H133" s="237">
        <v>58.600000000000001</v>
      </c>
      <c r="I133" s="238"/>
      <c r="L133" s="234"/>
      <c r="M133" s="239"/>
      <c r="N133" s="240"/>
      <c r="O133" s="240"/>
      <c r="P133" s="240"/>
      <c r="Q133" s="240"/>
      <c r="R133" s="240"/>
      <c r="S133" s="240"/>
      <c r="T133" s="241"/>
      <c r="AT133" s="235" t="s">
        <v>186</v>
      </c>
      <c r="AU133" s="235" t="s">
        <v>80</v>
      </c>
      <c r="AV133" s="13" t="s">
        <v>140</v>
      </c>
      <c r="AW133" s="13" t="s">
        <v>34</v>
      </c>
      <c r="AX133" s="13" t="s">
        <v>78</v>
      </c>
      <c r="AY133" s="235" t="s">
        <v>121</v>
      </c>
    </row>
    <row r="134" s="1" customFormat="1" ht="38.25" customHeight="1">
      <c r="B134" s="201"/>
      <c r="C134" s="202" t="s">
        <v>256</v>
      </c>
      <c r="D134" s="202" t="s">
        <v>124</v>
      </c>
      <c r="E134" s="203" t="s">
        <v>257</v>
      </c>
      <c r="F134" s="204" t="s">
        <v>258</v>
      </c>
      <c r="G134" s="205" t="s">
        <v>250</v>
      </c>
      <c r="H134" s="206">
        <v>621.95399999999995</v>
      </c>
      <c r="I134" s="207"/>
      <c r="J134" s="208">
        <f>ROUND(I134*H134,2)</f>
        <v>0</v>
      </c>
      <c r="K134" s="204" t="s">
        <v>128</v>
      </c>
      <c r="L134" s="47"/>
      <c r="M134" s="209" t="s">
        <v>5</v>
      </c>
      <c r="N134" s="210" t="s">
        <v>41</v>
      </c>
      <c r="O134" s="48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5" t="s">
        <v>140</v>
      </c>
      <c r="AT134" s="25" t="s">
        <v>124</v>
      </c>
      <c r="AU134" s="25" t="s">
        <v>80</v>
      </c>
      <c r="AY134" s="25" t="s">
        <v>121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5" t="s">
        <v>78</v>
      </c>
      <c r="BK134" s="213">
        <f>ROUND(I134*H134,2)</f>
        <v>0</v>
      </c>
      <c r="BL134" s="25" t="s">
        <v>140</v>
      </c>
      <c r="BM134" s="25" t="s">
        <v>259</v>
      </c>
    </row>
    <row r="135" s="11" customFormat="1">
      <c r="B135" s="218"/>
      <c r="D135" s="219" t="s">
        <v>186</v>
      </c>
      <c r="E135" s="220" t="s">
        <v>5</v>
      </c>
      <c r="F135" s="221" t="s">
        <v>260</v>
      </c>
      <c r="H135" s="220" t="s">
        <v>5</v>
      </c>
      <c r="I135" s="222"/>
      <c r="L135" s="218"/>
      <c r="M135" s="223"/>
      <c r="N135" s="224"/>
      <c r="O135" s="224"/>
      <c r="P135" s="224"/>
      <c r="Q135" s="224"/>
      <c r="R135" s="224"/>
      <c r="S135" s="224"/>
      <c r="T135" s="225"/>
      <c r="AT135" s="220" t="s">
        <v>186</v>
      </c>
      <c r="AU135" s="220" t="s">
        <v>80</v>
      </c>
      <c r="AV135" s="11" t="s">
        <v>78</v>
      </c>
      <c r="AW135" s="11" t="s">
        <v>34</v>
      </c>
      <c r="AX135" s="11" t="s">
        <v>70</v>
      </c>
      <c r="AY135" s="220" t="s">
        <v>121</v>
      </c>
    </row>
    <row r="136" s="12" customFormat="1">
      <c r="B136" s="226"/>
      <c r="D136" s="219" t="s">
        <v>186</v>
      </c>
      <c r="E136" s="227" t="s">
        <v>5</v>
      </c>
      <c r="F136" s="228" t="s">
        <v>261</v>
      </c>
      <c r="H136" s="229">
        <v>45.494999999999997</v>
      </c>
      <c r="I136" s="230"/>
      <c r="L136" s="226"/>
      <c r="M136" s="231"/>
      <c r="N136" s="232"/>
      <c r="O136" s="232"/>
      <c r="P136" s="232"/>
      <c r="Q136" s="232"/>
      <c r="R136" s="232"/>
      <c r="S136" s="232"/>
      <c r="T136" s="233"/>
      <c r="AT136" s="227" t="s">
        <v>186</v>
      </c>
      <c r="AU136" s="227" t="s">
        <v>80</v>
      </c>
      <c r="AV136" s="12" t="s">
        <v>80</v>
      </c>
      <c r="AW136" s="12" t="s">
        <v>34</v>
      </c>
      <c r="AX136" s="12" t="s">
        <v>70</v>
      </c>
      <c r="AY136" s="227" t="s">
        <v>121</v>
      </c>
    </row>
    <row r="137" s="12" customFormat="1">
      <c r="B137" s="226"/>
      <c r="D137" s="219" t="s">
        <v>186</v>
      </c>
      <c r="E137" s="227" t="s">
        <v>5</v>
      </c>
      <c r="F137" s="228" t="s">
        <v>262</v>
      </c>
      <c r="H137" s="229">
        <v>29.024999999999999</v>
      </c>
      <c r="I137" s="230"/>
      <c r="L137" s="226"/>
      <c r="M137" s="231"/>
      <c r="N137" s="232"/>
      <c r="O137" s="232"/>
      <c r="P137" s="232"/>
      <c r="Q137" s="232"/>
      <c r="R137" s="232"/>
      <c r="S137" s="232"/>
      <c r="T137" s="233"/>
      <c r="AT137" s="227" t="s">
        <v>186</v>
      </c>
      <c r="AU137" s="227" t="s">
        <v>80</v>
      </c>
      <c r="AV137" s="12" t="s">
        <v>80</v>
      </c>
      <c r="AW137" s="12" t="s">
        <v>34</v>
      </c>
      <c r="AX137" s="12" t="s">
        <v>70</v>
      </c>
      <c r="AY137" s="227" t="s">
        <v>121</v>
      </c>
    </row>
    <row r="138" s="12" customFormat="1">
      <c r="B138" s="226"/>
      <c r="D138" s="219" t="s">
        <v>186</v>
      </c>
      <c r="E138" s="227" t="s">
        <v>5</v>
      </c>
      <c r="F138" s="228" t="s">
        <v>263</v>
      </c>
      <c r="H138" s="229">
        <v>1.53</v>
      </c>
      <c r="I138" s="230"/>
      <c r="L138" s="226"/>
      <c r="M138" s="231"/>
      <c r="N138" s="232"/>
      <c r="O138" s="232"/>
      <c r="P138" s="232"/>
      <c r="Q138" s="232"/>
      <c r="R138" s="232"/>
      <c r="S138" s="232"/>
      <c r="T138" s="233"/>
      <c r="AT138" s="227" t="s">
        <v>186</v>
      </c>
      <c r="AU138" s="227" t="s">
        <v>80</v>
      </c>
      <c r="AV138" s="12" t="s">
        <v>80</v>
      </c>
      <c r="AW138" s="12" t="s">
        <v>34</v>
      </c>
      <c r="AX138" s="12" t="s">
        <v>70</v>
      </c>
      <c r="AY138" s="227" t="s">
        <v>121</v>
      </c>
    </row>
    <row r="139" s="12" customFormat="1">
      <c r="B139" s="226"/>
      <c r="D139" s="219" t="s">
        <v>186</v>
      </c>
      <c r="E139" s="227" t="s">
        <v>5</v>
      </c>
      <c r="F139" s="228" t="s">
        <v>264</v>
      </c>
      <c r="H139" s="229">
        <v>0.73499999999999999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27" t="s">
        <v>186</v>
      </c>
      <c r="AU139" s="227" t="s">
        <v>80</v>
      </c>
      <c r="AV139" s="12" t="s">
        <v>80</v>
      </c>
      <c r="AW139" s="12" t="s">
        <v>34</v>
      </c>
      <c r="AX139" s="12" t="s">
        <v>70</v>
      </c>
      <c r="AY139" s="227" t="s">
        <v>121</v>
      </c>
    </row>
    <row r="140" s="12" customFormat="1">
      <c r="B140" s="226"/>
      <c r="D140" s="219" t="s">
        <v>186</v>
      </c>
      <c r="E140" s="227" t="s">
        <v>5</v>
      </c>
      <c r="F140" s="228" t="s">
        <v>265</v>
      </c>
      <c r="H140" s="229">
        <v>7.4699999999999998</v>
      </c>
      <c r="I140" s="230"/>
      <c r="L140" s="226"/>
      <c r="M140" s="231"/>
      <c r="N140" s="232"/>
      <c r="O140" s="232"/>
      <c r="P140" s="232"/>
      <c r="Q140" s="232"/>
      <c r="R140" s="232"/>
      <c r="S140" s="232"/>
      <c r="T140" s="233"/>
      <c r="AT140" s="227" t="s">
        <v>186</v>
      </c>
      <c r="AU140" s="227" t="s">
        <v>80</v>
      </c>
      <c r="AV140" s="12" t="s">
        <v>80</v>
      </c>
      <c r="AW140" s="12" t="s">
        <v>34</v>
      </c>
      <c r="AX140" s="12" t="s">
        <v>70</v>
      </c>
      <c r="AY140" s="227" t="s">
        <v>121</v>
      </c>
    </row>
    <row r="141" s="12" customFormat="1">
      <c r="B141" s="226"/>
      <c r="D141" s="219" t="s">
        <v>186</v>
      </c>
      <c r="E141" s="227" t="s">
        <v>5</v>
      </c>
      <c r="F141" s="228" t="s">
        <v>266</v>
      </c>
      <c r="H141" s="229">
        <v>1.0349999999999999</v>
      </c>
      <c r="I141" s="230"/>
      <c r="L141" s="226"/>
      <c r="M141" s="231"/>
      <c r="N141" s="232"/>
      <c r="O141" s="232"/>
      <c r="P141" s="232"/>
      <c r="Q141" s="232"/>
      <c r="R141" s="232"/>
      <c r="S141" s="232"/>
      <c r="T141" s="233"/>
      <c r="AT141" s="227" t="s">
        <v>186</v>
      </c>
      <c r="AU141" s="227" t="s">
        <v>80</v>
      </c>
      <c r="AV141" s="12" t="s">
        <v>80</v>
      </c>
      <c r="AW141" s="12" t="s">
        <v>34</v>
      </c>
      <c r="AX141" s="12" t="s">
        <v>70</v>
      </c>
      <c r="AY141" s="227" t="s">
        <v>121</v>
      </c>
    </row>
    <row r="142" s="12" customFormat="1">
      <c r="B142" s="226"/>
      <c r="D142" s="219" t="s">
        <v>186</v>
      </c>
      <c r="E142" s="227" t="s">
        <v>5</v>
      </c>
      <c r="F142" s="228" t="s">
        <v>267</v>
      </c>
      <c r="H142" s="229">
        <v>218.15000000000001</v>
      </c>
      <c r="I142" s="230"/>
      <c r="L142" s="226"/>
      <c r="M142" s="231"/>
      <c r="N142" s="232"/>
      <c r="O142" s="232"/>
      <c r="P142" s="232"/>
      <c r="Q142" s="232"/>
      <c r="R142" s="232"/>
      <c r="S142" s="232"/>
      <c r="T142" s="233"/>
      <c r="AT142" s="227" t="s">
        <v>186</v>
      </c>
      <c r="AU142" s="227" t="s">
        <v>80</v>
      </c>
      <c r="AV142" s="12" t="s">
        <v>80</v>
      </c>
      <c r="AW142" s="12" t="s">
        <v>34</v>
      </c>
      <c r="AX142" s="12" t="s">
        <v>70</v>
      </c>
      <c r="AY142" s="227" t="s">
        <v>121</v>
      </c>
    </row>
    <row r="143" s="12" customFormat="1">
      <c r="B143" s="226"/>
      <c r="D143" s="219" t="s">
        <v>186</v>
      </c>
      <c r="E143" s="227" t="s">
        <v>5</v>
      </c>
      <c r="F143" s="228" t="s">
        <v>268</v>
      </c>
      <c r="H143" s="229">
        <v>98.219999999999999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27" t="s">
        <v>186</v>
      </c>
      <c r="AU143" s="227" t="s">
        <v>80</v>
      </c>
      <c r="AV143" s="12" t="s">
        <v>80</v>
      </c>
      <c r="AW143" s="12" t="s">
        <v>34</v>
      </c>
      <c r="AX143" s="12" t="s">
        <v>70</v>
      </c>
      <c r="AY143" s="227" t="s">
        <v>121</v>
      </c>
    </row>
    <row r="144" s="12" customFormat="1">
      <c r="B144" s="226"/>
      <c r="D144" s="219" t="s">
        <v>186</v>
      </c>
      <c r="E144" s="227" t="s">
        <v>5</v>
      </c>
      <c r="F144" s="228" t="s">
        <v>269</v>
      </c>
      <c r="H144" s="229">
        <v>199</v>
      </c>
      <c r="I144" s="230"/>
      <c r="L144" s="226"/>
      <c r="M144" s="231"/>
      <c r="N144" s="232"/>
      <c r="O144" s="232"/>
      <c r="P144" s="232"/>
      <c r="Q144" s="232"/>
      <c r="R144" s="232"/>
      <c r="S144" s="232"/>
      <c r="T144" s="233"/>
      <c r="AT144" s="227" t="s">
        <v>186</v>
      </c>
      <c r="AU144" s="227" t="s">
        <v>80</v>
      </c>
      <c r="AV144" s="12" t="s">
        <v>80</v>
      </c>
      <c r="AW144" s="12" t="s">
        <v>34</v>
      </c>
      <c r="AX144" s="12" t="s">
        <v>70</v>
      </c>
      <c r="AY144" s="227" t="s">
        <v>121</v>
      </c>
    </row>
    <row r="145" s="12" customFormat="1">
      <c r="B145" s="226"/>
      <c r="D145" s="219" t="s">
        <v>186</v>
      </c>
      <c r="E145" s="227" t="s">
        <v>5</v>
      </c>
      <c r="F145" s="228" t="s">
        <v>270</v>
      </c>
      <c r="H145" s="229">
        <v>21.294</v>
      </c>
      <c r="I145" s="230"/>
      <c r="L145" s="226"/>
      <c r="M145" s="231"/>
      <c r="N145" s="232"/>
      <c r="O145" s="232"/>
      <c r="P145" s="232"/>
      <c r="Q145" s="232"/>
      <c r="R145" s="232"/>
      <c r="S145" s="232"/>
      <c r="T145" s="233"/>
      <c r="AT145" s="227" t="s">
        <v>186</v>
      </c>
      <c r="AU145" s="227" t="s">
        <v>80</v>
      </c>
      <c r="AV145" s="12" t="s">
        <v>80</v>
      </c>
      <c r="AW145" s="12" t="s">
        <v>34</v>
      </c>
      <c r="AX145" s="12" t="s">
        <v>70</v>
      </c>
      <c r="AY145" s="227" t="s">
        <v>121</v>
      </c>
    </row>
    <row r="146" s="13" customFormat="1">
      <c r="B146" s="234"/>
      <c r="D146" s="219" t="s">
        <v>186</v>
      </c>
      <c r="E146" s="235" t="s">
        <v>5</v>
      </c>
      <c r="F146" s="236" t="s">
        <v>200</v>
      </c>
      <c r="H146" s="237">
        <v>621.95399999999995</v>
      </c>
      <c r="I146" s="238"/>
      <c r="L146" s="234"/>
      <c r="M146" s="239"/>
      <c r="N146" s="240"/>
      <c r="O146" s="240"/>
      <c r="P146" s="240"/>
      <c r="Q146" s="240"/>
      <c r="R146" s="240"/>
      <c r="S146" s="240"/>
      <c r="T146" s="241"/>
      <c r="AT146" s="235" t="s">
        <v>186</v>
      </c>
      <c r="AU146" s="235" t="s">
        <v>80</v>
      </c>
      <c r="AV146" s="13" t="s">
        <v>140</v>
      </c>
      <c r="AW146" s="13" t="s">
        <v>34</v>
      </c>
      <c r="AX146" s="13" t="s">
        <v>78</v>
      </c>
      <c r="AY146" s="235" t="s">
        <v>121</v>
      </c>
    </row>
    <row r="147" s="1" customFormat="1" ht="38.25" customHeight="1">
      <c r="B147" s="201"/>
      <c r="C147" s="202" t="s">
        <v>11</v>
      </c>
      <c r="D147" s="202" t="s">
        <v>124</v>
      </c>
      <c r="E147" s="203" t="s">
        <v>271</v>
      </c>
      <c r="F147" s="204" t="s">
        <v>272</v>
      </c>
      <c r="G147" s="205" t="s">
        <v>250</v>
      </c>
      <c r="H147" s="206">
        <v>621.95000000000005</v>
      </c>
      <c r="I147" s="207"/>
      <c r="J147" s="208">
        <f>ROUND(I147*H147,2)</f>
        <v>0</v>
      </c>
      <c r="K147" s="204" t="s">
        <v>128</v>
      </c>
      <c r="L147" s="47"/>
      <c r="M147" s="209" t="s">
        <v>5</v>
      </c>
      <c r="N147" s="210" t="s">
        <v>41</v>
      </c>
      <c r="O147" s="48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25" t="s">
        <v>140</v>
      </c>
      <c r="AT147" s="25" t="s">
        <v>124</v>
      </c>
      <c r="AU147" s="25" t="s">
        <v>80</v>
      </c>
      <c r="AY147" s="25" t="s">
        <v>121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25" t="s">
        <v>78</v>
      </c>
      <c r="BK147" s="213">
        <f>ROUND(I147*H147,2)</f>
        <v>0</v>
      </c>
      <c r="BL147" s="25" t="s">
        <v>140</v>
      </c>
      <c r="BM147" s="25" t="s">
        <v>273</v>
      </c>
    </row>
    <row r="148" s="1" customFormat="1" ht="25.5" customHeight="1">
      <c r="B148" s="201"/>
      <c r="C148" s="202" t="s">
        <v>274</v>
      </c>
      <c r="D148" s="202" t="s">
        <v>124</v>
      </c>
      <c r="E148" s="203" t="s">
        <v>275</v>
      </c>
      <c r="F148" s="204" t="s">
        <v>276</v>
      </c>
      <c r="G148" s="205" t="s">
        <v>250</v>
      </c>
      <c r="H148" s="206">
        <v>4.5</v>
      </c>
      <c r="I148" s="207"/>
      <c r="J148" s="208">
        <f>ROUND(I148*H148,2)</f>
        <v>0</v>
      </c>
      <c r="K148" s="204" t="s">
        <v>128</v>
      </c>
      <c r="L148" s="47"/>
      <c r="M148" s="209" t="s">
        <v>5</v>
      </c>
      <c r="N148" s="210" t="s">
        <v>41</v>
      </c>
      <c r="O148" s="48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25" t="s">
        <v>140</v>
      </c>
      <c r="AT148" s="25" t="s">
        <v>124</v>
      </c>
      <c r="AU148" s="25" t="s">
        <v>80</v>
      </c>
      <c r="AY148" s="25" t="s">
        <v>121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5" t="s">
        <v>78</v>
      </c>
      <c r="BK148" s="213">
        <f>ROUND(I148*H148,2)</f>
        <v>0</v>
      </c>
      <c r="BL148" s="25" t="s">
        <v>140</v>
      </c>
      <c r="BM148" s="25" t="s">
        <v>277</v>
      </c>
    </row>
    <row r="149" s="12" customFormat="1">
      <c r="B149" s="226"/>
      <c r="D149" s="219" t="s">
        <v>186</v>
      </c>
      <c r="E149" s="227" t="s">
        <v>5</v>
      </c>
      <c r="F149" s="228" t="s">
        <v>278</v>
      </c>
      <c r="H149" s="229">
        <v>4.5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27" t="s">
        <v>186</v>
      </c>
      <c r="AU149" s="227" t="s">
        <v>80</v>
      </c>
      <c r="AV149" s="12" t="s">
        <v>80</v>
      </c>
      <c r="AW149" s="12" t="s">
        <v>34</v>
      </c>
      <c r="AX149" s="12" t="s">
        <v>78</v>
      </c>
      <c r="AY149" s="227" t="s">
        <v>121</v>
      </c>
    </row>
    <row r="150" s="1" customFormat="1" ht="25.5" customHeight="1">
      <c r="B150" s="201"/>
      <c r="C150" s="202" t="s">
        <v>279</v>
      </c>
      <c r="D150" s="202" t="s">
        <v>124</v>
      </c>
      <c r="E150" s="203" t="s">
        <v>280</v>
      </c>
      <c r="F150" s="204" t="s">
        <v>281</v>
      </c>
      <c r="G150" s="205" t="s">
        <v>250</v>
      </c>
      <c r="H150" s="206">
        <v>76.141999999999996</v>
      </c>
      <c r="I150" s="207"/>
      <c r="J150" s="208">
        <f>ROUND(I150*H150,2)</f>
        <v>0</v>
      </c>
      <c r="K150" s="204" t="s">
        <v>128</v>
      </c>
      <c r="L150" s="47"/>
      <c r="M150" s="209" t="s">
        <v>5</v>
      </c>
      <c r="N150" s="210" t="s">
        <v>41</v>
      </c>
      <c r="O150" s="48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AR150" s="25" t="s">
        <v>140</v>
      </c>
      <c r="AT150" s="25" t="s">
        <v>124</v>
      </c>
      <c r="AU150" s="25" t="s">
        <v>80</v>
      </c>
      <c r="AY150" s="25" t="s">
        <v>121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5" t="s">
        <v>78</v>
      </c>
      <c r="BK150" s="213">
        <f>ROUND(I150*H150,2)</f>
        <v>0</v>
      </c>
      <c r="BL150" s="25" t="s">
        <v>140</v>
      </c>
      <c r="BM150" s="25" t="s">
        <v>282</v>
      </c>
    </row>
    <row r="151" s="12" customFormat="1">
      <c r="B151" s="226"/>
      <c r="D151" s="219" t="s">
        <v>186</v>
      </c>
      <c r="E151" s="227" t="s">
        <v>5</v>
      </c>
      <c r="F151" s="228" t="s">
        <v>283</v>
      </c>
      <c r="H151" s="229">
        <v>21.800000000000001</v>
      </c>
      <c r="I151" s="230"/>
      <c r="L151" s="226"/>
      <c r="M151" s="231"/>
      <c r="N151" s="232"/>
      <c r="O151" s="232"/>
      <c r="P151" s="232"/>
      <c r="Q151" s="232"/>
      <c r="R151" s="232"/>
      <c r="S151" s="232"/>
      <c r="T151" s="233"/>
      <c r="AT151" s="227" t="s">
        <v>186</v>
      </c>
      <c r="AU151" s="227" t="s">
        <v>80</v>
      </c>
      <c r="AV151" s="12" t="s">
        <v>80</v>
      </c>
      <c r="AW151" s="12" t="s">
        <v>34</v>
      </c>
      <c r="AX151" s="12" t="s">
        <v>70</v>
      </c>
      <c r="AY151" s="227" t="s">
        <v>121</v>
      </c>
    </row>
    <row r="152" s="12" customFormat="1">
      <c r="B152" s="226"/>
      <c r="D152" s="219" t="s">
        <v>186</v>
      </c>
      <c r="E152" s="227" t="s">
        <v>5</v>
      </c>
      <c r="F152" s="228" t="s">
        <v>284</v>
      </c>
      <c r="H152" s="229">
        <v>27.468</v>
      </c>
      <c r="I152" s="230"/>
      <c r="L152" s="226"/>
      <c r="M152" s="231"/>
      <c r="N152" s="232"/>
      <c r="O152" s="232"/>
      <c r="P152" s="232"/>
      <c r="Q152" s="232"/>
      <c r="R152" s="232"/>
      <c r="S152" s="232"/>
      <c r="T152" s="233"/>
      <c r="AT152" s="227" t="s">
        <v>186</v>
      </c>
      <c r="AU152" s="227" t="s">
        <v>80</v>
      </c>
      <c r="AV152" s="12" t="s">
        <v>80</v>
      </c>
      <c r="AW152" s="12" t="s">
        <v>34</v>
      </c>
      <c r="AX152" s="12" t="s">
        <v>70</v>
      </c>
      <c r="AY152" s="227" t="s">
        <v>121</v>
      </c>
    </row>
    <row r="153" s="12" customFormat="1">
      <c r="B153" s="226"/>
      <c r="D153" s="219" t="s">
        <v>186</v>
      </c>
      <c r="E153" s="227" t="s">
        <v>5</v>
      </c>
      <c r="F153" s="228" t="s">
        <v>285</v>
      </c>
      <c r="H153" s="229">
        <v>12.069000000000001</v>
      </c>
      <c r="I153" s="230"/>
      <c r="L153" s="226"/>
      <c r="M153" s="231"/>
      <c r="N153" s="232"/>
      <c r="O153" s="232"/>
      <c r="P153" s="232"/>
      <c r="Q153" s="232"/>
      <c r="R153" s="232"/>
      <c r="S153" s="232"/>
      <c r="T153" s="233"/>
      <c r="AT153" s="227" t="s">
        <v>186</v>
      </c>
      <c r="AU153" s="227" t="s">
        <v>80</v>
      </c>
      <c r="AV153" s="12" t="s">
        <v>80</v>
      </c>
      <c r="AW153" s="12" t="s">
        <v>34</v>
      </c>
      <c r="AX153" s="12" t="s">
        <v>70</v>
      </c>
      <c r="AY153" s="227" t="s">
        <v>121</v>
      </c>
    </row>
    <row r="154" s="12" customFormat="1">
      <c r="B154" s="226"/>
      <c r="D154" s="219" t="s">
        <v>186</v>
      </c>
      <c r="E154" s="227" t="s">
        <v>5</v>
      </c>
      <c r="F154" s="228" t="s">
        <v>286</v>
      </c>
      <c r="H154" s="229">
        <v>14.805</v>
      </c>
      <c r="I154" s="230"/>
      <c r="L154" s="226"/>
      <c r="M154" s="231"/>
      <c r="N154" s="232"/>
      <c r="O154" s="232"/>
      <c r="P154" s="232"/>
      <c r="Q154" s="232"/>
      <c r="R154" s="232"/>
      <c r="S154" s="232"/>
      <c r="T154" s="233"/>
      <c r="AT154" s="227" t="s">
        <v>186</v>
      </c>
      <c r="AU154" s="227" t="s">
        <v>80</v>
      </c>
      <c r="AV154" s="12" t="s">
        <v>80</v>
      </c>
      <c r="AW154" s="12" t="s">
        <v>34</v>
      </c>
      <c r="AX154" s="12" t="s">
        <v>70</v>
      </c>
      <c r="AY154" s="227" t="s">
        <v>121</v>
      </c>
    </row>
    <row r="155" s="13" customFormat="1">
      <c r="B155" s="234"/>
      <c r="D155" s="219" t="s">
        <v>186</v>
      </c>
      <c r="E155" s="235" t="s">
        <v>5</v>
      </c>
      <c r="F155" s="236" t="s">
        <v>200</v>
      </c>
      <c r="H155" s="237">
        <v>76.141999999999996</v>
      </c>
      <c r="I155" s="238"/>
      <c r="L155" s="234"/>
      <c r="M155" s="239"/>
      <c r="N155" s="240"/>
      <c r="O155" s="240"/>
      <c r="P155" s="240"/>
      <c r="Q155" s="240"/>
      <c r="R155" s="240"/>
      <c r="S155" s="240"/>
      <c r="T155" s="241"/>
      <c r="AT155" s="235" t="s">
        <v>186</v>
      </c>
      <c r="AU155" s="235" t="s">
        <v>80</v>
      </c>
      <c r="AV155" s="13" t="s">
        <v>140</v>
      </c>
      <c r="AW155" s="13" t="s">
        <v>34</v>
      </c>
      <c r="AX155" s="13" t="s">
        <v>78</v>
      </c>
      <c r="AY155" s="235" t="s">
        <v>121</v>
      </c>
    </row>
    <row r="156" s="1" customFormat="1" ht="38.25" customHeight="1">
      <c r="B156" s="201"/>
      <c r="C156" s="202" t="s">
        <v>287</v>
      </c>
      <c r="D156" s="202" t="s">
        <v>124</v>
      </c>
      <c r="E156" s="203" t="s">
        <v>288</v>
      </c>
      <c r="F156" s="204" t="s">
        <v>289</v>
      </c>
      <c r="G156" s="205" t="s">
        <v>250</v>
      </c>
      <c r="H156" s="206">
        <v>76.141999999999996</v>
      </c>
      <c r="I156" s="207"/>
      <c r="J156" s="208">
        <f>ROUND(I156*H156,2)</f>
        <v>0</v>
      </c>
      <c r="K156" s="204" t="s">
        <v>128</v>
      </c>
      <c r="L156" s="47"/>
      <c r="M156" s="209" t="s">
        <v>5</v>
      </c>
      <c r="N156" s="210" t="s">
        <v>41</v>
      </c>
      <c r="O156" s="48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5" t="s">
        <v>140</v>
      </c>
      <c r="AT156" s="25" t="s">
        <v>124</v>
      </c>
      <c r="AU156" s="25" t="s">
        <v>80</v>
      </c>
      <c r="AY156" s="25" t="s">
        <v>121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5" t="s">
        <v>78</v>
      </c>
      <c r="BK156" s="213">
        <f>ROUND(I156*H156,2)</f>
        <v>0</v>
      </c>
      <c r="BL156" s="25" t="s">
        <v>140</v>
      </c>
      <c r="BM156" s="25" t="s">
        <v>290</v>
      </c>
    </row>
    <row r="157" s="1" customFormat="1" ht="25.5" customHeight="1">
      <c r="B157" s="201"/>
      <c r="C157" s="202" t="s">
        <v>291</v>
      </c>
      <c r="D157" s="202" t="s">
        <v>124</v>
      </c>
      <c r="E157" s="203" t="s">
        <v>292</v>
      </c>
      <c r="F157" s="204" t="s">
        <v>293</v>
      </c>
      <c r="G157" s="205" t="s">
        <v>250</v>
      </c>
      <c r="H157" s="206">
        <v>29.5</v>
      </c>
      <c r="I157" s="207"/>
      <c r="J157" s="208">
        <f>ROUND(I157*H157,2)</f>
        <v>0</v>
      </c>
      <c r="K157" s="204" t="s">
        <v>128</v>
      </c>
      <c r="L157" s="47"/>
      <c r="M157" s="209" t="s">
        <v>5</v>
      </c>
      <c r="N157" s="210" t="s">
        <v>41</v>
      </c>
      <c r="O157" s="48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AR157" s="25" t="s">
        <v>140</v>
      </c>
      <c r="AT157" s="25" t="s">
        <v>124</v>
      </c>
      <c r="AU157" s="25" t="s">
        <v>80</v>
      </c>
      <c r="AY157" s="25" t="s">
        <v>121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25" t="s">
        <v>78</v>
      </c>
      <c r="BK157" s="213">
        <f>ROUND(I157*H157,2)</f>
        <v>0</v>
      </c>
      <c r="BL157" s="25" t="s">
        <v>140</v>
      </c>
      <c r="BM157" s="25" t="s">
        <v>294</v>
      </c>
    </row>
    <row r="158" s="12" customFormat="1">
      <c r="B158" s="226"/>
      <c r="D158" s="219" t="s">
        <v>186</v>
      </c>
      <c r="E158" s="227" t="s">
        <v>5</v>
      </c>
      <c r="F158" s="228" t="s">
        <v>295</v>
      </c>
      <c r="H158" s="229">
        <v>29.5</v>
      </c>
      <c r="I158" s="230"/>
      <c r="L158" s="226"/>
      <c r="M158" s="231"/>
      <c r="N158" s="232"/>
      <c r="O158" s="232"/>
      <c r="P158" s="232"/>
      <c r="Q158" s="232"/>
      <c r="R158" s="232"/>
      <c r="S158" s="232"/>
      <c r="T158" s="233"/>
      <c r="AT158" s="227" t="s">
        <v>186</v>
      </c>
      <c r="AU158" s="227" t="s">
        <v>80</v>
      </c>
      <c r="AV158" s="12" t="s">
        <v>80</v>
      </c>
      <c r="AW158" s="12" t="s">
        <v>34</v>
      </c>
      <c r="AX158" s="12" t="s">
        <v>78</v>
      </c>
      <c r="AY158" s="227" t="s">
        <v>121</v>
      </c>
    </row>
    <row r="159" s="1" customFormat="1" ht="38.25" customHeight="1">
      <c r="B159" s="201"/>
      <c r="C159" s="202" t="s">
        <v>296</v>
      </c>
      <c r="D159" s="202" t="s">
        <v>124</v>
      </c>
      <c r="E159" s="203" t="s">
        <v>297</v>
      </c>
      <c r="F159" s="204" t="s">
        <v>298</v>
      </c>
      <c r="G159" s="205" t="s">
        <v>250</v>
      </c>
      <c r="H159" s="206">
        <v>29.5</v>
      </c>
      <c r="I159" s="207"/>
      <c r="J159" s="208">
        <f>ROUND(I159*H159,2)</f>
        <v>0</v>
      </c>
      <c r="K159" s="204" t="s">
        <v>128</v>
      </c>
      <c r="L159" s="47"/>
      <c r="M159" s="209" t="s">
        <v>5</v>
      </c>
      <c r="N159" s="210" t="s">
        <v>41</v>
      </c>
      <c r="O159" s="48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AR159" s="25" t="s">
        <v>140</v>
      </c>
      <c r="AT159" s="25" t="s">
        <v>124</v>
      </c>
      <c r="AU159" s="25" t="s">
        <v>80</v>
      </c>
      <c r="AY159" s="25" t="s">
        <v>121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25" t="s">
        <v>78</v>
      </c>
      <c r="BK159" s="213">
        <f>ROUND(I159*H159,2)</f>
        <v>0</v>
      </c>
      <c r="BL159" s="25" t="s">
        <v>140</v>
      </c>
      <c r="BM159" s="25" t="s">
        <v>299</v>
      </c>
    </row>
    <row r="160" s="1" customFormat="1" ht="25.5" customHeight="1">
      <c r="B160" s="201"/>
      <c r="C160" s="202" t="s">
        <v>10</v>
      </c>
      <c r="D160" s="202" t="s">
        <v>124</v>
      </c>
      <c r="E160" s="203" t="s">
        <v>300</v>
      </c>
      <c r="F160" s="204" t="s">
        <v>301</v>
      </c>
      <c r="G160" s="205" t="s">
        <v>250</v>
      </c>
      <c r="H160" s="206">
        <v>19.170000000000002</v>
      </c>
      <c r="I160" s="207"/>
      <c r="J160" s="208">
        <f>ROUND(I160*H160,2)</f>
        <v>0</v>
      </c>
      <c r="K160" s="204" t="s">
        <v>128</v>
      </c>
      <c r="L160" s="47"/>
      <c r="M160" s="209" t="s">
        <v>5</v>
      </c>
      <c r="N160" s="210" t="s">
        <v>41</v>
      </c>
      <c r="O160" s="48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AR160" s="25" t="s">
        <v>140</v>
      </c>
      <c r="AT160" s="25" t="s">
        <v>124</v>
      </c>
      <c r="AU160" s="25" t="s">
        <v>80</v>
      </c>
      <c r="AY160" s="25" t="s">
        <v>121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25" t="s">
        <v>78</v>
      </c>
      <c r="BK160" s="213">
        <f>ROUND(I160*H160,2)</f>
        <v>0</v>
      </c>
      <c r="BL160" s="25" t="s">
        <v>140</v>
      </c>
      <c r="BM160" s="25" t="s">
        <v>302</v>
      </c>
    </row>
    <row r="161" s="12" customFormat="1">
      <c r="B161" s="226"/>
      <c r="D161" s="219" t="s">
        <v>186</v>
      </c>
      <c r="E161" s="227" t="s">
        <v>5</v>
      </c>
      <c r="F161" s="228" t="s">
        <v>303</v>
      </c>
      <c r="H161" s="229">
        <v>13.5</v>
      </c>
      <c r="I161" s="230"/>
      <c r="L161" s="226"/>
      <c r="M161" s="231"/>
      <c r="N161" s="232"/>
      <c r="O161" s="232"/>
      <c r="P161" s="232"/>
      <c r="Q161" s="232"/>
      <c r="R161" s="232"/>
      <c r="S161" s="232"/>
      <c r="T161" s="233"/>
      <c r="AT161" s="227" t="s">
        <v>186</v>
      </c>
      <c r="AU161" s="227" t="s">
        <v>80</v>
      </c>
      <c r="AV161" s="12" t="s">
        <v>80</v>
      </c>
      <c r="AW161" s="12" t="s">
        <v>34</v>
      </c>
      <c r="AX161" s="12" t="s">
        <v>70</v>
      </c>
      <c r="AY161" s="227" t="s">
        <v>121</v>
      </c>
    </row>
    <row r="162" s="12" customFormat="1">
      <c r="B162" s="226"/>
      <c r="D162" s="219" t="s">
        <v>186</v>
      </c>
      <c r="E162" s="227" t="s">
        <v>5</v>
      </c>
      <c r="F162" s="228" t="s">
        <v>304</v>
      </c>
      <c r="H162" s="229">
        <v>5.6699999999999999</v>
      </c>
      <c r="I162" s="230"/>
      <c r="L162" s="226"/>
      <c r="M162" s="231"/>
      <c r="N162" s="232"/>
      <c r="O162" s="232"/>
      <c r="P162" s="232"/>
      <c r="Q162" s="232"/>
      <c r="R162" s="232"/>
      <c r="S162" s="232"/>
      <c r="T162" s="233"/>
      <c r="AT162" s="227" t="s">
        <v>186</v>
      </c>
      <c r="AU162" s="227" t="s">
        <v>80</v>
      </c>
      <c r="AV162" s="12" t="s">
        <v>80</v>
      </c>
      <c r="AW162" s="12" t="s">
        <v>34</v>
      </c>
      <c r="AX162" s="12" t="s">
        <v>70</v>
      </c>
      <c r="AY162" s="227" t="s">
        <v>121</v>
      </c>
    </row>
    <row r="163" s="13" customFormat="1">
      <c r="B163" s="234"/>
      <c r="D163" s="219" t="s">
        <v>186</v>
      </c>
      <c r="E163" s="235" t="s">
        <v>5</v>
      </c>
      <c r="F163" s="236" t="s">
        <v>200</v>
      </c>
      <c r="H163" s="237">
        <v>19.170000000000002</v>
      </c>
      <c r="I163" s="238"/>
      <c r="L163" s="234"/>
      <c r="M163" s="239"/>
      <c r="N163" s="240"/>
      <c r="O163" s="240"/>
      <c r="P163" s="240"/>
      <c r="Q163" s="240"/>
      <c r="R163" s="240"/>
      <c r="S163" s="240"/>
      <c r="T163" s="241"/>
      <c r="AT163" s="235" t="s">
        <v>186</v>
      </c>
      <c r="AU163" s="235" t="s">
        <v>80</v>
      </c>
      <c r="AV163" s="13" t="s">
        <v>140</v>
      </c>
      <c r="AW163" s="13" t="s">
        <v>34</v>
      </c>
      <c r="AX163" s="13" t="s">
        <v>78</v>
      </c>
      <c r="AY163" s="235" t="s">
        <v>121</v>
      </c>
    </row>
    <row r="164" s="1" customFormat="1" ht="38.25" customHeight="1">
      <c r="B164" s="201"/>
      <c r="C164" s="202" t="s">
        <v>305</v>
      </c>
      <c r="D164" s="202" t="s">
        <v>124</v>
      </c>
      <c r="E164" s="203" t="s">
        <v>306</v>
      </c>
      <c r="F164" s="204" t="s">
        <v>307</v>
      </c>
      <c r="G164" s="205" t="s">
        <v>250</v>
      </c>
      <c r="H164" s="206">
        <v>19.170000000000002</v>
      </c>
      <c r="I164" s="207"/>
      <c r="J164" s="208">
        <f>ROUND(I164*H164,2)</f>
        <v>0</v>
      </c>
      <c r="K164" s="204" t="s">
        <v>128</v>
      </c>
      <c r="L164" s="47"/>
      <c r="M164" s="209" t="s">
        <v>5</v>
      </c>
      <c r="N164" s="210" t="s">
        <v>41</v>
      </c>
      <c r="O164" s="48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AR164" s="25" t="s">
        <v>140</v>
      </c>
      <c r="AT164" s="25" t="s">
        <v>124</v>
      </c>
      <c r="AU164" s="25" t="s">
        <v>80</v>
      </c>
      <c r="AY164" s="25" t="s">
        <v>121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25" t="s">
        <v>78</v>
      </c>
      <c r="BK164" s="213">
        <f>ROUND(I164*H164,2)</f>
        <v>0</v>
      </c>
      <c r="BL164" s="25" t="s">
        <v>140</v>
      </c>
      <c r="BM164" s="25" t="s">
        <v>308</v>
      </c>
    </row>
    <row r="165" s="1" customFormat="1" ht="25.5" customHeight="1">
      <c r="B165" s="201"/>
      <c r="C165" s="202" t="s">
        <v>309</v>
      </c>
      <c r="D165" s="202" t="s">
        <v>124</v>
      </c>
      <c r="E165" s="203" t="s">
        <v>310</v>
      </c>
      <c r="F165" s="204" t="s">
        <v>311</v>
      </c>
      <c r="G165" s="205" t="s">
        <v>184</v>
      </c>
      <c r="H165" s="206">
        <v>30</v>
      </c>
      <c r="I165" s="207"/>
      <c r="J165" s="208">
        <f>ROUND(I165*H165,2)</f>
        <v>0</v>
      </c>
      <c r="K165" s="204" t="s">
        <v>128</v>
      </c>
      <c r="L165" s="47"/>
      <c r="M165" s="209" t="s">
        <v>5</v>
      </c>
      <c r="N165" s="210" t="s">
        <v>41</v>
      </c>
      <c r="O165" s="48"/>
      <c r="P165" s="211">
        <f>O165*H165</f>
        <v>0</v>
      </c>
      <c r="Q165" s="211">
        <v>0.00084000000000000003</v>
      </c>
      <c r="R165" s="211">
        <f>Q165*H165</f>
        <v>0.0252</v>
      </c>
      <c r="S165" s="211">
        <v>0</v>
      </c>
      <c r="T165" s="212">
        <f>S165*H165</f>
        <v>0</v>
      </c>
      <c r="AR165" s="25" t="s">
        <v>140</v>
      </c>
      <c r="AT165" s="25" t="s">
        <v>124</v>
      </c>
      <c r="AU165" s="25" t="s">
        <v>80</v>
      </c>
      <c r="AY165" s="25" t="s">
        <v>121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25" t="s">
        <v>78</v>
      </c>
      <c r="BK165" s="213">
        <f>ROUND(I165*H165,2)</f>
        <v>0</v>
      </c>
      <c r="BL165" s="25" t="s">
        <v>140</v>
      </c>
      <c r="BM165" s="25" t="s">
        <v>312</v>
      </c>
    </row>
    <row r="166" s="12" customFormat="1">
      <c r="B166" s="226"/>
      <c r="D166" s="219" t="s">
        <v>186</v>
      </c>
      <c r="E166" s="227" t="s">
        <v>5</v>
      </c>
      <c r="F166" s="228" t="s">
        <v>313</v>
      </c>
      <c r="H166" s="229">
        <v>30</v>
      </c>
      <c r="I166" s="230"/>
      <c r="L166" s="226"/>
      <c r="M166" s="231"/>
      <c r="N166" s="232"/>
      <c r="O166" s="232"/>
      <c r="P166" s="232"/>
      <c r="Q166" s="232"/>
      <c r="R166" s="232"/>
      <c r="S166" s="232"/>
      <c r="T166" s="233"/>
      <c r="AT166" s="227" t="s">
        <v>186</v>
      </c>
      <c r="AU166" s="227" t="s">
        <v>80</v>
      </c>
      <c r="AV166" s="12" t="s">
        <v>80</v>
      </c>
      <c r="AW166" s="12" t="s">
        <v>34</v>
      </c>
      <c r="AX166" s="12" t="s">
        <v>78</v>
      </c>
      <c r="AY166" s="227" t="s">
        <v>121</v>
      </c>
    </row>
    <row r="167" s="1" customFormat="1" ht="25.5" customHeight="1">
      <c r="B167" s="201"/>
      <c r="C167" s="202" t="s">
        <v>314</v>
      </c>
      <c r="D167" s="202" t="s">
        <v>124</v>
      </c>
      <c r="E167" s="203" t="s">
        <v>315</v>
      </c>
      <c r="F167" s="204" t="s">
        <v>316</v>
      </c>
      <c r="G167" s="205" t="s">
        <v>184</v>
      </c>
      <c r="H167" s="206">
        <v>30</v>
      </c>
      <c r="I167" s="207"/>
      <c r="J167" s="208">
        <f>ROUND(I167*H167,2)</f>
        <v>0</v>
      </c>
      <c r="K167" s="204" t="s">
        <v>128</v>
      </c>
      <c r="L167" s="47"/>
      <c r="M167" s="209" t="s">
        <v>5</v>
      </c>
      <c r="N167" s="210" t="s">
        <v>41</v>
      </c>
      <c r="O167" s="48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AR167" s="25" t="s">
        <v>140</v>
      </c>
      <c r="AT167" s="25" t="s">
        <v>124</v>
      </c>
      <c r="AU167" s="25" t="s">
        <v>80</v>
      </c>
      <c r="AY167" s="25" t="s">
        <v>121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25" t="s">
        <v>78</v>
      </c>
      <c r="BK167" s="213">
        <f>ROUND(I167*H167,2)</f>
        <v>0</v>
      </c>
      <c r="BL167" s="25" t="s">
        <v>140</v>
      </c>
      <c r="BM167" s="25" t="s">
        <v>317</v>
      </c>
    </row>
    <row r="168" s="1" customFormat="1" ht="38.25" customHeight="1">
      <c r="B168" s="201"/>
      <c r="C168" s="202" t="s">
        <v>318</v>
      </c>
      <c r="D168" s="202" t="s">
        <v>124</v>
      </c>
      <c r="E168" s="203" t="s">
        <v>319</v>
      </c>
      <c r="F168" s="204" t="s">
        <v>320</v>
      </c>
      <c r="G168" s="205" t="s">
        <v>250</v>
      </c>
      <c r="H168" s="206">
        <v>124.81</v>
      </c>
      <c r="I168" s="207"/>
      <c r="J168" s="208">
        <f>ROUND(I168*H168,2)</f>
        <v>0</v>
      </c>
      <c r="K168" s="204" t="s">
        <v>128</v>
      </c>
      <c r="L168" s="47"/>
      <c r="M168" s="209" t="s">
        <v>5</v>
      </c>
      <c r="N168" s="210" t="s">
        <v>41</v>
      </c>
      <c r="O168" s="48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AR168" s="25" t="s">
        <v>140</v>
      </c>
      <c r="AT168" s="25" t="s">
        <v>124</v>
      </c>
      <c r="AU168" s="25" t="s">
        <v>80</v>
      </c>
      <c r="AY168" s="25" t="s">
        <v>121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25" t="s">
        <v>78</v>
      </c>
      <c r="BK168" s="213">
        <f>ROUND(I168*H168,2)</f>
        <v>0</v>
      </c>
      <c r="BL168" s="25" t="s">
        <v>140</v>
      </c>
      <c r="BM168" s="25" t="s">
        <v>321</v>
      </c>
    </row>
    <row r="169" s="12" customFormat="1">
      <c r="B169" s="226"/>
      <c r="D169" s="219" t="s">
        <v>186</v>
      </c>
      <c r="E169" s="227" t="s">
        <v>5</v>
      </c>
      <c r="F169" s="228" t="s">
        <v>322</v>
      </c>
      <c r="H169" s="229">
        <v>105.64</v>
      </c>
      <c r="I169" s="230"/>
      <c r="L169" s="226"/>
      <c r="M169" s="231"/>
      <c r="N169" s="232"/>
      <c r="O169" s="232"/>
      <c r="P169" s="232"/>
      <c r="Q169" s="232"/>
      <c r="R169" s="232"/>
      <c r="S169" s="232"/>
      <c r="T169" s="233"/>
      <c r="AT169" s="227" t="s">
        <v>186</v>
      </c>
      <c r="AU169" s="227" t="s">
        <v>80</v>
      </c>
      <c r="AV169" s="12" t="s">
        <v>80</v>
      </c>
      <c r="AW169" s="12" t="s">
        <v>34</v>
      </c>
      <c r="AX169" s="12" t="s">
        <v>70</v>
      </c>
      <c r="AY169" s="227" t="s">
        <v>121</v>
      </c>
    </row>
    <row r="170" s="12" customFormat="1">
      <c r="B170" s="226"/>
      <c r="D170" s="219" t="s">
        <v>186</v>
      </c>
      <c r="E170" s="227" t="s">
        <v>5</v>
      </c>
      <c r="F170" s="228" t="s">
        <v>323</v>
      </c>
      <c r="H170" s="229">
        <v>19.170000000000002</v>
      </c>
      <c r="I170" s="230"/>
      <c r="L170" s="226"/>
      <c r="M170" s="231"/>
      <c r="N170" s="232"/>
      <c r="O170" s="232"/>
      <c r="P170" s="232"/>
      <c r="Q170" s="232"/>
      <c r="R170" s="232"/>
      <c r="S170" s="232"/>
      <c r="T170" s="233"/>
      <c r="AT170" s="227" t="s">
        <v>186</v>
      </c>
      <c r="AU170" s="227" t="s">
        <v>80</v>
      </c>
      <c r="AV170" s="12" t="s">
        <v>80</v>
      </c>
      <c r="AW170" s="12" t="s">
        <v>34</v>
      </c>
      <c r="AX170" s="12" t="s">
        <v>70</v>
      </c>
      <c r="AY170" s="227" t="s">
        <v>121</v>
      </c>
    </row>
    <row r="171" s="13" customFormat="1">
      <c r="B171" s="234"/>
      <c r="D171" s="219" t="s">
        <v>186</v>
      </c>
      <c r="E171" s="235" t="s">
        <v>5</v>
      </c>
      <c r="F171" s="236" t="s">
        <v>200</v>
      </c>
      <c r="H171" s="237">
        <v>124.81</v>
      </c>
      <c r="I171" s="238"/>
      <c r="L171" s="234"/>
      <c r="M171" s="239"/>
      <c r="N171" s="240"/>
      <c r="O171" s="240"/>
      <c r="P171" s="240"/>
      <c r="Q171" s="240"/>
      <c r="R171" s="240"/>
      <c r="S171" s="240"/>
      <c r="T171" s="241"/>
      <c r="AT171" s="235" t="s">
        <v>186</v>
      </c>
      <c r="AU171" s="235" t="s">
        <v>80</v>
      </c>
      <c r="AV171" s="13" t="s">
        <v>140</v>
      </c>
      <c r="AW171" s="13" t="s">
        <v>34</v>
      </c>
      <c r="AX171" s="13" t="s">
        <v>78</v>
      </c>
      <c r="AY171" s="235" t="s">
        <v>121</v>
      </c>
    </row>
    <row r="172" s="1" customFormat="1" ht="38.25" customHeight="1">
      <c r="B172" s="201"/>
      <c r="C172" s="202" t="s">
        <v>324</v>
      </c>
      <c r="D172" s="202" t="s">
        <v>124</v>
      </c>
      <c r="E172" s="203" t="s">
        <v>325</v>
      </c>
      <c r="F172" s="204" t="s">
        <v>326</v>
      </c>
      <c r="G172" s="205" t="s">
        <v>250</v>
      </c>
      <c r="H172" s="206">
        <v>726.78499999999997</v>
      </c>
      <c r="I172" s="207"/>
      <c r="J172" s="208">
        <f>ROUND(I172*H172,2)</f>
        <v>0</v>
      </c>
      <c r="K172" s="204" t="s">
        <v>128</v>
      </c>
      <c r="L172" s="47"/>
      <c r="M172" s="209" t="s">
        <v>5</v>
      </c>
      <c r="N172" s="210" t="s">
        <v>41</v>
      </c>
      <c r="O172" s="48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AR172" s="25" t="s">
        <v>140</v>
      </c>
      <c r="AT172" s="25" t="s">
        <v>124</v>
      </c>
      <c r="AU172" s="25" t="s">
        <v>80</v>
      </c>
      <c r="AY172" s="25" t="s">
        <v>121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25" t="s">
        <v>78</v>
      </c>
      <c r="BK172" s="213">
        <f>ROUND(I172*H172,2)</f>
        <v>0</v>
      </c>
      <c r="BL172" s="25" t="s">
        <v>140</v>
      </c>
      <c r="BM172" s="25" t="s">
        <v>327</v>
      </c>
    </row>
    <row r="173" s="12" customFormat="1">
      <c r="B173" s="226"/>
      <c r="D173" s="219" t="s">
        <v>186</v>
      </c>
      <c r="E173" s="227" t="s">
        <v>5</v>
      </c>
      <c r="F173" s="228" t="s">
        <v>328</v>
      </c>
      <c r="H173" s="229">
        <v>621.95000000000005</v>
      </c>
      <c r="I173" s="230"/>
      <c r="L173" s="226"/>
      <c r="M173" s="231"/>
      <c r="N173" s="232"/>
      <c r="O173" s="232"/>
      <c r="P173" s="232"/>
      <c r="Q173" s="232"/>
      <c r="R173" s="232"/>
      <c r="S173" s="232"/>
      <c r="T173" s="233"/>
      <c r="AT173" s="227" t="s">
        <v>186</v>
      </c>
      <c r="AU173" s="227" t="s">
        <v>80</v>
      </c>
      <c r="AV173" s="12" t="s">
        <v>80</v>
      </c>
      <c r="AW173" s="12" t="s">
        <v>34</v>
      </c>
      <c r="AX173" s="12" t="s">
        <v>70</v>
      </c>
      <c r="AY173" s="227" t="s">
        <v>121</v>
      </c>
    </row>
    <row r="174" s="12" customFormat="1">
      <c r="B174" s="226"/>
      <c r="D174" s="219" t="s">
        <v>186</v>
      </c>
      <c r="E174" s="227" t="s">
        <v>5</v>
      </c>
      <c r="F174" s="228" t="s">
        <v>329</v>
      </c>
      <c r="H174" s="229">
        <v>105.64</v>
      </c>
      <c r="I174" s="230"/>
      <c r="L174" s="226"/>
      <c r="M174" s="231"/>
      <c r="N174" s="232"/>
      <c r="O174" s="232"/>
      <c r="P174" s="232"/>
      <c r="Q174" s="232"/>
      <c r="R174" s="232"/>
      <c r="S174" s="232"/>
      <c r="T174" s="233"/>
      <c r="AT174" s="227" t="s">
        <v>186</v>
      </c>
      <c r="AU174" s="227" t="s">
        <v>80</v>
      </c>
      <c r="AV174" s="12" t="s">
        <v>80</v>
      </c>
      <c r="AW174" s="12" t="s">
        <v>34</v>
      </c>
      <c r="AX174" s="12" t="s">
        <v>70</v>
      </c>
      <c r="AY174" s="227" t="s">
        <v>121</v>
      </c>
    </row>
    <row r="175" s="12" customFormat="1">
      <c r="B175" s="226"/>
      <c r="D175" s="219" t="s">
        <v>186</v>
      </c>
      <c r="E175" s="227" t="s">
        <v>5</v>
      </c>
      <c r="F175" s="228" t="s">
        <v>323</v>
      </c>
      <c r="H175" s="229">
        <v>19.170000000000002</v>
      </c>
      <c r="I175" s="230"/>
      <c r="L175" s="226"/>
      <c r="M175" s="231"/>
      <c r="N175" s="232"/>
      <c r="O175" s="232"/>
      <c r="P175" s="232"/>
      <c r="Q175" s="232"/>
      <c r="R175" s="232"/>
      <c r="S175" s="232"/>
      <c r="T175" s="233"/>
      <c r="AT175" s="227" t="s">
        <v>186</v>
      </c>
      <c r="AU175" s="227" t="s">
        <v>80</v>
      </c>
      <c r="AV175" s="12" t="s">
        <v>80</v>
      </c>
      <c r="AW175" s="12" t="s">
        <v>34</v>
      </c>
      <c r="AX175" s="12" t="s">
        <v>70</v>
      </c>
      <c r="AY175" s="227" t="s">
        <v>121</v>
      </c>
    </row>
    <row r="176" s="12" customFormat="1">
      <c r="B176" s="226"/>
      <c r="D176" s="219" t="s">
        <v>186</v>
      </c>
      <c r="E176" s="227" t="s">
        <v>5</v>
      </c>
      <c r="F176" s="228" t="s">
        <v>330</v>
      </c>
      <c r="H176" s="229">
        <v>6.5</v>
      </c>
      <c r="I176" s="230"/>
      <c r="L176" s="226"/>
      <c r="M176" s="231"/>
      <c r="N176" s="232"/>
      <c r="O176" s="232"/>
      <c r="P176" s="232"/>
      <c r="Q176" s="232"/>
      <c r="R176" s="232"/>
      <c r="S176" s="232"/>
      <c r="T176" s="233"/>
      <c r="AT176" s="227" t="s">
        <v>186</v>
      </c>
      <c r="AU176" s="227" t="s">
        <v>80</v>
      </c>
      <c r="AV176" s="12" t="s">
        <v>80</v>
      </c>
      <c r="AW176" s="12" t="s">
        <v>34</v>
      </c>
      <c r="AX176" s="12" t="s">
        <v>70</v>
      </c>
      <c r="AY176" s="227" t="s">
        <v>121</v>
      </c>
    </row>
    <row r="177" s="14" customFormat="1">
      <c r="B177" s="242"/>
      <c r="D177" s="219" t="s">
        <v>186</v>
      </c>
      <c r="E177" s="243" t="s">
        <v>5</v>
      </c>
      <c r="F177" s="244" t="s">
        <v>331</v>
      </c>
      <c r="H177" s="245">
        <v>753.25999999999999</v>
      </c>
      <c r="I177" s="246"/>
      <c r="L177" s="242"/>
      <c r="M177" s="247"/>
      <c r="N177" s="248"/>
      <c r="O177" s="248"/>
      <c r="P177" s="248"/>
      <c r="Q177" s="248"/>
      <c r="R177" s="248"/>
      <c r="S177" s="248"/>
      <c r="T177" s="249"/>
      <c r="AT177" s="243" t="s">
        <v>186</v>
      </c>
      <c r="AU177" s="243" t="s">
        <v>80</v>
      </c>
      <c r="AV177" s="14" t="s">
        <v>134</v>
      </c>
      <c r="AW177" s="14" t="s">
        <v>34</v>
      </c>
      <c r="AX177" s="14" t="s">
        <v>70</v>
      </c>
      <c r="AY177" s="243" t="s">
        <v>121</v>
      </c>
    </row>
    <row r="178" s="11" customFormat="1">
      <c r="B178" s="218"/>
      <c r="D178" s="219" t="s">
        <v>186</v>
      </c>
      <c r="E178" s="220" t="s">
        <v>5</v>
      </c>
      <c r="F178" s="221" t="s">
        <v>332</v>
      </c>
      <c r="H178" s="220" t="s">
        <v>5</v>
      </c>
      <c r="I178" s="222"/>
      <c r="L178" s="218"/>
      <c r="M178" s="223"/>
      <c r="N178" s="224"/>
      <c r="O178" s="224"/>
      <c r="P178" s="224"/>
      <c r="Q178" s="224"/>
      <c r="R178" s="224"/>
      <c r="S178" s="224"/>
      <c r="T178" s="225"/>
      <c r="AT178" s="220" t="s">
        <v>186</v>
      </c>
      <c r="AU178" s="220" t="s">
        <v>80</v>
      </c>
      <c r="AV178" s="11" t="s">
        <v>78</v>
      </c>
      <c r="AW178" s="11" t="s">
        <v>34</v>
      </c>
      <c r="AX178" s="11" t="s">
        <v>70</v>
      </c>
      <c r="AY178" s="220" t="s">
        <v>121</v>
      </c>
    </row>
    <row r="179" s="12" customFormat="1">
      <c r="B179" s="226"/>
      <c r="D179" s="219" t="s">
        <v>186</v>
      </c>
      <c r="E179" s="227" t="s">
        <v>5</v>
      </c>
      <c r="F179" s="228" t="s">
        <v>333</v>
      </c>
      <c r="H179" s="229">
        <v>-8.7750000000000004</v>
      </c>
      <c r="I179" s="230"/>
      <c r="L179" s="226"/>
      <c r="M179" s="231"/>
      <c r="N179" s="232"/>
      <c r="O179" s="232"/>
      <c r="P179" s="232"/>
      <c r="Q179" s="232"/>
      <c r="R179" s="232"/>
      <c r="S179" s="232"/>
      <c r="T179" s="233"/>
      <c r="AT179" s="227" t="s">
        <v>186</v>
      </c>
      <c r="AU179" s="227" t="s">
        <v>80</v>
      </c>
      <c r="AV179" s="12" t="s">
        <v>80</v>
      </c>
      <c r="AW179" s="12" t="s">
        <v>34</v>
      </c>
      <c r="AX179" s="12" t="s">
        <v>70</v>
      </c>
      <c r="AY179" s="227" t="s">
        <v>121</v>
      </c>
    </row>
    <row r="180" s="12" customFormat="1">
      <c r="B180" s="226"/>
      <c r="D180" s="219" t="s">
        <v>186</v>
      </c>
      <c r="E180" s="227" t="s">
        <v>5</v>
      </c>
      <c r="F180" s="228" t="s">
        <v>334</v>
      </c>
      <c r="H180" s="229">
        <v>-17.699999999999999</v>
      </c>
      <c r="I180" s="230"/>
      <c r="L180" s="226"/>
      <c r="M180" s="231"/>
      <c r="N180" s="232"/>
      <c r="O180" s="232"/>
      <c r="P180" s="232"/>
      <c r="Q180" s="232"/>
      <c r="R180" s="232"/>
      <c r="S180" s="232"/>
      <c r="T180" s="233"/>
      <c r="AT180" s="227" t="s">
        <v>186</v>
      </c>
      <c r="AU180" s="227" t="s">
        <v>80</v>
      </c>
      <c r="AV180" s="12" t="s">
        <v>80</v>
      </c>
      <c r="AW180" s="12" t="s">
        <v>34</v>
      </c>
      <c r="AX180" s="12" t="s">
        <v>70</v>
      </c>
      <c r="AY180" s="227" t="s">
        <v>121</v>
      </c>
    </row>
    <row r="181" s="14" customFormat="1">
      <c r="B181" s="242"/>
      <c r="D181" s="219" t="s">
        <v>186</v>
      </c>
      <c r="E181" s="243" t="s">
        <v>5</v>
      </c>
      <c r="F181" s="244" t="s">
        <v>331</v>
      </c>
      <c r="H181" s="245">
        <v>-26.475000000000001</v>
      </c>
      <c r="I181" s="246"/>
      <c r="L181" s="242"/>
      <c r="M181" s="247"/>
      <c r="N181" s="248"/>
      <c r="O181" s="248"/>
      <c r="P181" s="248"/>
      <c r="Q181" s="248"/>
      <c r="R181" s="248"/>
      <c r="S181" s="248"/>
      <c r="T181" s="249"/>
      <c r="AT181" s="243" t="s">
        <v>186</v>
      </c>
      <c r="AU181" s="243" t="s">
        <v>80</v>
      </c>
      <c r="AV181" s="14" t="s">
        <v>134</v>
      </c>
      <c r="AW181" s="14" t="s">
        <v>34</v>
      </c>
      <c r="AX181" s="14" t="s">
        <v>70</v>
      </c>
      <c r="AY181" s="243" t="s">
        <v>121</v>
      </c>
    </row>
    <row r="182" s="13" customFormat="1">
      <c r="B182" s="234"/>
      <c r="D182" s="219" t="s">
        <v>186</v>
      </c>
      <c r="E182" s="235" t="s">
        <v>5</v>
      </c>
      <c r="F182" s="236" t="s">
        <v>200</v>
      </c>
      <c r="H182" s="237">
        <v>726.78499999999997</v>
      </c>
      <c r="I182" s="238"/>
      <c r="L182" s="234"/>
      <c r="M182" s="239"/>
      <c r="N182" s="240"/>
      <c r="O182" s="240"/>
      <c r="P182" s="240"/>
      <c r="Q182" s="240"/>
      <c r="R182" s="240"/>
      <c r="S182" s="240"/>
      <c r="T182" s="241"/>
      <c r="AT182" s="235" t="s">
        <v>186</v>
      </c>
      <c r="AU182" s="235" t="s">
        <v>80</v>
      </c>
      <c r="AV182" s="13" t="s">
        <v>140</v>
      </c>
      <c r="AW182" s="13" t="s">
        <v>34</v>
      </c>
      <c r="AX182" s="13" t="s">
        <v>78</v>
      </c>
      <c r="AY182" s="235" t="s">
        <v>121</v>
      </c>
    </row>
    <row r="183" s="1" customFormat="1" ht="51" customHeight="1">
      <c r="B183" s="201"/>
      <c r="C183" s="202" t="s">
        <v>335</v>
      </c>
      <c r="D183" s="202" t="s">
        <v>124</v>
      </c>
      <c r="E183" s="203" t="s">
        <v>336</v>
      </c>
      <c r="F183" s="204" t="s">
        <v>337</v>
      </c>
      <c r="G183" s="205" t="s">
        <v>250</v>
      </c>
      <c r="H183" s="206">
        <v>2907.1199999999999</v>
      </c>
      <c r="I183" s="207"/>
      <c r="J183" s="208">
        <f>ROUND(I183*H183,2)</f>
        <v>0</v>
      </c>
      <c r="K183" s="204" t="s">
        <v>128</v>
      </c>
      <c r="L183" s="47"/>
      <c r="M183" s="209" t="s">
        <v>5</v>
      </c>
      <c r="N183" s="210" t="s">
        <v>41</v>
      </c>
      <c r="O183" s="48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AR183" s="25" t="s">
        <v>140</v>
      </c>
      <c r="AT183" s="25" t="s">
        <v>124</v>
      </c>
      <c r="AU183" s="25" t="s">
        <v>80</v>
      </c>
      <c r="AY183" s="25" t="s">
        <v>121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25" t="s">
        <v>78</v>
      </c>
      <c r="BK183" s="213">
        <f>ROUND(I183*H183,2)</f>
        <v>0</v>
      </c>
      <c r="BL183" s="25" t="s">
        <v>140</v>
      </c>
      <c r="BM183" s="25" t="s">
        <v>338</v>
      </c>
    </row>
    <row r="184" s="12" customFormat="1">
      <c r="B184" s="226"/>
      <c r="D184" s="219" t="s">
        <v>186</v>
      </c>
      <c r="E184" s="227" t="s">
        <v>5</v>
      </c>
      <c r="F184" s="228" t="s">
        <v>339</v>
      </c>
      <c r="H184" s="229">
        <v>2907.1199999999999</v>
      </c>
      <c r="I184" s="230"/>
      <c r="L184" s="226"/>
      <c r="M184" s="231"/>
      <c r="N184" s="232"/>
      <c r="O184" s="232"/>
      <c r="P184" s="232"/>
      <c r="Q184" s="232"/>
      <c r="R184" s="232"/>
      <c r="S184" s="232"/>
      <c r="T184" s="233"/>
      <c r="AT184" s="227" t="s">
        <v>186</v>
      </c>
      <c r="AU184" s="227" t="s">
        <v>80</v>
      </c>
      <c r="AV184" s="12" t="s">
        <v>80</v>
      </c>
      <c r="AW184" s="12" t="s">
        <v>34</v>
      </c>
      <c r="AX184" s="12" t="s">
        <v>78</v>
      </c>
      <c r="AY184" s="227" t="s">
        <v>121</v>
      </c>
    </row>
    <row r="185" s="1" customFormat="1" ht="25.5" customHeight="1">
      <c r="B185" s="201"/>
      <c r="C185" s="202" t="s">
        <v>340</v>
      </c>
      <c r="D185" s="202" t="s">
        <v>124</v>
      </c>
      <c r="E185" s="203" t="s">
        <v>341</v>
      </c>
      <c r="F185" s="204" t="s">
        <v>342</v>
      </c>
      <c r="G185" s="205" t="s">
        <v>250</v>
      </c>
      <c r="H185" s="206">
        <v>726.77999999999997</v>
      </c>
      <c r="I185" s="207"/>
      <c r="J185" s="208">
        <f>ROUND(I185*H185,2)</f>
        <v>0</v>
      </c>
      <c r="K185" s="204" t="s">
        <v>128</v>
      </c>
      <c r="L185" s="47"/>
      <c r="M185" s="209" t="s">
        <v>5</v>
      </c>
      <c r="N185" s="210" t="s">
        <v>41</v>
      </c>
      <c r="O185" s="48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25" t="s">
        <v>140</v>
      </c>
      <c r="AT185" s="25" t="s">
        <v>124</v>
      </c>
      <c r="AU185" s="25" t="s">
        <v>80</v>
      </c>
      <c r="AY185" s="25" t="s">
        <v>121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25" t="s">
        <v>78</v>
      </c>
      <c r="BK185" s="213">
        <f>ROUND(I185*H185,2)</f>
        <v>0</v>
      </c>
      <c r="BL185" s="25" t="s">
        <v>140</v>
      </c>
      <c r="BM185" s="25" t="s">
        <v>343</v>
      </c>
    </row>
    <row r="186" s="1" customFormat="1" ht="16.5" customHeight="1">
      <c r="B186" s="201"/>
      <c r="C186" s="202" t="s">
        <v>344</v>
      </c>
      <c r="D186" s="202" t="s">
        <v>124</v>
      </c>
      <c r="E186" s="203" t="s">
        <v>345</v>
      </c>
      <c r="F186" s="204" t="s">
        <v>346</v>
      </c>
      <c r="G186" s="205" t="s">
        <v>250</v>
      </c>
      <c r="H186" s="206">
        <v>726.77999999999997</v>
      </c>
      <c r="I186" s="207"/>
      <c r="J186" s="208">
        <f>ROUND(I186*H186,2)</f>
        <v>0</v>
      </c>
      <c r="K186" s="204" t="s">
        <v>128</v>
      </c>
      <c r="L186" s="47"/>
      <c r="M186" s="209" t="s">
        <v>5</v>
      </c>
      <c r="N186" s="210" t="s">
        <v>41</v>
      </c>
      <c r="O186" s="48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AR186" s="25" t="s">
        <v>140</v>
      </c>
      <c r="AT186" s="25" t="s">
        <v>124</v>
      </c>
      <c r="AU186" s="25" t="s">
        <v>80</v>
      </c>
      <c r="AY186" s="25" t="s">
        <v>121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25" t="s">
        <v>78</v>
      </c>
      <c r="BK186" s="213">
        <f>ROUND(I186*H186,2)</f>
        <v>0</v>
      </c>
      <c r="BL186" s="25" t="s">
        <v>140</v>
      </c>
      <c r="BM186" s="25" t="s">
        <v>347</v>
      </c>
    </row>
    <row r="187" s="1" customFormat="1" ht="25.5" customHeight="1">
      <c r="B187" s="201"/>
      <c r="C187" s="202" t="s">
        <v>348</v>
      </c>
      <c r="D187" s="202" t="s">
        <v>124</v>
      </c>
      <c r="E187" s="203" t="s">
        <v>349</v>
      </c>
      <c r="F187" s="204" t="s">
        <v>350</v>
      </c>
      <c r="G187" s="205" t="s">
        <v>351</v>
      </c>
      <c r="H187" s="206">
        <v>1380.8820000000001</v>
      </c>
      <c r="I187" s="207"/>
      <c r="J187" s="208">
        <f>ROUND(I187*H187,2)</f>
        <v>0</v>
      </c>
      <c r="K187" s="204" t="s">
        <v>128</v>
      </c>
      <c r="L187" s="47"/>
      <c r="M187" s="209" t="s">
        <v>5</v>
      </c>
      <c r="N187" s="210" t="s">
        <v>41</v>
      </c>
      <c r="O187" s="48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25" t="s">
        <v>140</v>
      </c>
      <c r="AT187" s="25" t="s">
        <v>124</v>
      </c>
      <c r="AU187" s="25" t="s">
        <v>80</v>
      </c>
      <c r="AY187" s="25" t="s">
        <v>121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25" t="s">
        <v>78</v>
      </c>
      <c r="BK187" s="213">
        <f>ROUND(I187*H187,2)</f>
        <v>0</v>
      </c>
      <c r="BL187" s="25" t="s">
        <v>140</v>
      </c>
      <c r="BM187" s="25" t="s">
        <v>352</v>
      </c>
    </row>
    <row r="188" s="12" customFormat="1">
      <c r="B188" s="226"/>
      <c r="D188" s="219" t="s">
        <v>186</v>
      </c>
      <c r="E188" s="227" t="s">
        <v>5</v>
      </c>
      <c r="F188" s="228" t="s">
        <v>353</v>
      </c>
      <c r="H188" s="229">
        <v>1380.8820000000001</v>
      </c>
      <c r="I188" s="230"/>
      <c r="L188" s="226"/>
      <c r="M188" s="231"/>
      <c r="N188" s="232"/>
      <c r="O188" s="232"/>
      <c r="P188" s="232"/>
      <c r="Q188" s="232"/>
      <c r="R188" s="232"/>
      <c r="S188" s="232"/>
      <c r="T188" s="233"/>
      <c r="AT188" s="227" t="s">
        <v>186</v>
      </c>
      <c r="AU188" s="227" t="s">
        <v>80</v>
      </c>
      <c r="AV188" s="12" t="s">
        <v>80</v>
      </c>
      <c r="AW188" s="12" t="s">
        <v>34</v>
      </c>
      <c r="AX188" s="12" t="s">
        <v>78</v>
      </c>
      <c r="AY188" s="227" t="s">
        <v>121</v>
      </c>
    </row>
    <row r="189" s="1" customFormat="1" ht="25.5" customHeight="1">
      <c r="B189" s="201"/>
      <c r="C189" s="202" t="s">
        <v>354</v>
      </c>
      <c r="D189" s="202" t="s">
        <v>124</v>
      </c>
      <c r="E189" s="203" t="s">
        <v>355</v>
      </c>
      <c r="F189" s="204" t="s">
        <v>356</v>
      </c>
      <c r="G189" s="205" t="s">
        <v>250</v>
      </c>
      <c r="H189" s="206">
        <v>26.475000000000001</v>
      </c>
      <c r="I189" s="207"/>
      <c r="J189" s="208">
        <f>ROUND(I189*H189,2)</f>
        <v>0</v>
      </c>
      <c r="K189" s="204" t="s">
        <v>128</v>
      </c>
      <c r="L189" s="47"/>
      <c r="M189" s="209" t="s">
        <v>5</v>
      </c>
      <c r="N189" s="210" t="s">
        <v>41</v>
      </c>
      <c r="O189" s="48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AR189" s="25" t="s">
        <v>140</v>
      </c>
      <c r="AT189" s="25" t="s">
        <v>124</v>
      </c>
      <c r="AU189" s="25" t="s">
        <v>80</v>
      </c>
      <c r="AY189" s="25" t="s">
        <v>121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25" t="s">
        <v>78</v>
      </c>
      <c r="BK189" s="213">
        <f>ROUND(I189*H189,2)</f>
        <v>0</v>
      </c>
      <c r="BL189" s="25" t="s">
        <v>140</v>
      </c>
      <c r="BM189" s="25" t="s">
        <v>357</v>
      </c>
    </row>
    <row r="190" s="12" customFormat="1">
      <c r="B190" s="226"/>
      <c r="D190" s="219" t="s">
        <v>186</v>
      </c>
      <c r="E190" s="227" t="s">
        <v>5</v>
      </c>
      <c r="F190" s="228" t="s">
        <v>358</v>
      </c>
      <c r="H190" s="229">
        <v>8.7750000000000004</v>
      </c>
      <c r="I190" s="230"/>
      <c r="L190" s="226"/>
      <c r="M190" s="231"/>
      <c r="N190" s="232"/>
      <c r="O190" s="232"/>
      <c r="P190" s="232"/>
      <c r="Q190" s="232"/>
      <c r="R190" s="232"/>
      <c r="S190" s="232"/>
      <c r="T190" s="233"/>
      <c r="AT190" s="227" t="s">
        <v>186</v>
      </c>
      <c r="AU190" s="227" t="s">
        <v>80</v>
      </c>
      <c r="AV190" s="12" t="s">
        <v>80</v>
      </c>
      <c r="AW190" s="12" t="s">
        <v>34</v>
      </c>
      <c r="AX190" s="12" t="s">
        <v>70</v>
      </c>
      <c r="AY190" s="227" t="s">
        <v>121</v>
      </c>
    </row>
    <row r="191" s="12" customFormat="1">
      <c r="B191" s="226"/>
      <c r="D191" s="219" t="s">
        <v>186</v>
      </c>
      <c r="E191" s="227" t="s">
        <v>5</v>
      </c>
      <c r="F191" s="228" t="s">
        <v>359</v>
      </c>
      <c r="H191" s="229">
        <v>17.699999999999999</v>
      </c>
      <c r="I191" s="230"/>
      <c r="L191" s="226"/>
      <c r="M191" s="231"/>
      <c r="N191" s="232"/>
      <c r="O191" s="232"/>
      <c r="P191" s="232"/>
      <c r="Q191" s="232"/>
      <c r="R191" s="232"/>
      <c r="S191" s="232"/>
      <c r="T191" s="233"/>
      <c r="AT191" s="227" t="s">
        <v>186</v>
      </c>
      <c r="AU191" s="227" t="s">
        <v>80</v>
      </c>
      <c r="AV191" s="12" t="s">
        <v>80</v>
      </c>
      <c r="AW191" s="12" t="s">
        <v>34</v>
      </c>
      <c r="AX191" s="12" t="s">
        <v>70</v>
      </c>
      <c r="AY191" s="227" t="s">
        <v>121</v>
      </c>
    </row>
    <row r="192" s="13" customFormat="1">
      <c r="B192" s="234"/>
      <c r="D192" s="219" t="s">
        <v>186</v>
      </c>
      <c r="E192" s="235" t="s">
        <v>5</v>
      </c>
      <c r="F192" s="236" t="s">
        <v>200</v>
      </c>
      <c r="H192" s="237">
        <v>26.475000000000001</v>
      </c>
      <c r="I192" s="238"/>
      <c r="L192" s="234"/>
      <c r="M192" s="239"/>
      <c r="N192" s="240"/>
      <c r="O192" s="240"/>
      <c r="P192" s="240"/>
      <c r="Q192" s="240"/>
      <c r="R192" s="240"/>
      <c r="S192" s="240"/>
      <c r="T192" s="241"/>
      <c r="AT192" s="235" t="s">
        <v>186</v>
      </c>
      <c r="AU192" s="235" t="s">
        <v>80</v>
      </c>
      <c r="AV192" s="13" t="s">
        <v>140</v>
      </c>
      <c r="AW192" s="13" t="s">
        <v>34</v>
      </c>
      <c r="AX192" s="13" t="s">
        <v>78</v>
      </c>
      <c r="AY192" s="235" t="s">
        <v>121</v>
      </c>
    </row>
    <row r="193" s="1" customFormat="1" ht="51" customHeight="1">
      <c r="B193" s="201"/>
      <c r="C193" s="202" t="s">
        <v>360</v>
      </c>
      <c r="D193" s="202" t="s">
        <v>124</v>
      </c>
      <c r="E193" s="203" t="s">
        <v>361</v>
      </c>
      <c r="F193" s="204" t="s">
        <v>362</v>
      </c>
      <c r="G193" s="205" t="s">
        <v>250</v>
      </c>
      <c r="H193" s="206">
        <v>8.7599999999999998</v>
      </c>
      <c r="I193" s="207"/>
      <c r="J193" s="208">
        <f>ROUND(I193*H193,2)</f>
        <v>0</v>
      </c>
      <c r="K193" s="204" t="s">
        <v>128</v>
      </c>
      <c r="L193" s="47"/>
      <c r="M193" s="209" t="s">
        <v>5</v>
      </c>
      <c r="N193" s="210" t="s">
        <v>41</v>
      </c>
      <c r="O193" s="48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AR193" s="25" t="s">
        <v>140</v>
      </c>
      <c r="AT193" s="25" t="s">
        <v>124</v>
      </c>
      <c r="AU193" s="25" t="s">
        <v>80</v>
      </c>
      <c r="AY193" s="25" t="s">
        <v>121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25" t="s">
        <v>78</v>
      </c>
      <c r="BK193" s="213">
        <f>ROUND(I193*H193,2)</f>
        <v>0</v>
      </c>
      <c r="BL193" s="25" t="s">
        <v>140</v>
      </c>
      <c r="BM193" s="25" t="s">
        <v>363</v>
      </c>
    </row>
    <row r="194" s="12" customFormat="1">
      <c r="B194" s="226"/>
      <c r="D194" s="219" t="s">
        <v>186</v>
      </c>
      <c r="E194" s="227" t="s">
        <v>5</v>
      </c>
      <c r="F194" s="228" t="s">
        <v>364</v>
      </c>
      <c r="H194" s="229">
        <v>8.7599999999999998</v>
      </c>
      <c r="I194" s="230"/>
      <c r="L194" s="226"/>
      <c r="M194" s="231"/>
      <c r="N194" s="232"/>
      <c r="O194" s="232"/>
      <c r="P194" s="232"/>
      <c r="Q194" s="232"/>
      <c r="R194" s="232"/>
      <c r="S194" s="232"/>
      <c r="T194" s="233"/>
      <c r="AT194" s="227" t="s">
        <v>186</v>
      </c>
      <c r="AU194" s="227" t="s">
        <v>80</v>
      </c>
      <c r="AV194" s="12" t="s">
        <v>80</v>
      </c>
      <c r="AW194" s="12" t="s">
        <v>34</v>
      </c>
      <c r="AX194" s="12" t="s">
        <v>78</v>
      </c>
      <c r="AY194" s="227" t="s">
        <v>121</v>
      </c>
    </row>
    <row r="195" s="1" customFormat="1" ht="38.25" customHeight="1">
      <c r="B195" s="201"/>
      <c r="C195" s="202" t="s">
        <v>365</v>
      </c>
      <c r="D195" s="202" t="s">
        <v>124</v>
      </c>
      <c r="E195" s="203" t="s">
        <v>366</v>
      </c>
      <c r="F195" s="204" t="s">
        <v>367</v>
      </c>
      <c r="G195" s="205" t="s">
        <v>250</v>
      </c>
      <c r="H195" s="206">
        <v>11.800000000000001</v>
      </c>
      <c r="I195" s="207"/>
      <c r="J195" s="208">
        <f>ROUND(I195*H195,2)</f>
        <v>0</v>
      </c>
      <c r="K195" s="204" t="s">
        <v>128</v>
      </c>
      <c r="L195" s="47"/>
      <c r="M195" s="209" t="s">
        <v>5</v>
      </c>
      <c r="N195" s="210" t="s">
        <v>41</v>
      </c>
      <c r="O195" s="48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AR195" s="25" t="s">
        <v>140</v>
      </c>
      <c r="AT195" s="25" t="s">
        <v>124</v>
      </c>
      <c r="AU195" s="25" t="s">
        <v>80</v>
      </c>
      <c r="AY195" s="25" t="s">
        <v>121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25" t="s">
        <v>78</v>
      </c>
      <c r="BK195" s="213">
        <f>ROUND(I195*H195,2)</f>
        <v>0</v>
      </c>
      <c r="BL195" s="25" t="s">
        <v>140</v>
      </c>
      <c r="BM195" s="25" t="s">
        <v>368</v>
      </c>
    </row>
    <row r="196" s="12" customFormat="1">
      <c r="B196" s="226"/>
      <c r="D196" s="219" t="s">
        <v>186</v>
      </c>
      <c r="E196" s="227" t="s">
        <v>5</v>
      </c>
      <c r="F196" s="228" t="s">
        <v>369</v>
      </c>
      <c r="H196" s="229">
        <v>11.800000000000001</v>
      </c>
      <c r="I196" s="230"/>
      <c r="L196" s="226"/>
      <c r="M196" s="231"/>
      <c r="N196" s="232"/>
      <c r="O196" s="232"/>
      <c r="P196" s="232"/>
      <c r="Q196" s="232"/>
      <c r="R196" s="232"/>
      <c r="S196" s="232"/>
      <c r="T196" s="233"/>
      <c r="AT196" s="227" t="s">
        <v>186</v>
      </c>
      <c r="AU196" s="227" t="s">
        <v>80</v>
      </c>
      <c r="AV196" s="12" t="s">
        <v>80</v>
      </c>
      <c r="AW196" s="12" t="s">
        <v>34</v>
      </c>
      <c r="AX196" s="12" t="s">
        <v>78</v>
      </c>
      <c r="AY196" s="227" t="s">
        <v>121</v>
      </c>
    </row>
    <row r="197" s="1" customFormat="1" ht="16.5" customHeight="1">
      <c r="B197" s="201"/>
      <c r="C197" s="250" t="s">
        <v>370</v>
      </c>
      <c r="D197" s="250" t="s">
        <v>371</v>
      </c>
      <c r="E197" s="251" t="s">
        <v>372</v>
      </c>
      <c r="F197" s="252" t="s">
        <v>373</v>
      </c>
      <c r="G197" s="253" t="s">
        <v>351</v>
      </c>
      <c r="H197" s="254">
        <v>36.289999999999999</v>
      </c>
      <c r="I197" s="255"/>
      <c r="J197" s="256">
        <f>ROUND(I197*H197,2)</f>
        <v>0</v>
      </c>
      <c r="K197" s="252" t="s">
        <v>128</v>
      </c>
      <c r="L197" s="257"/>
      <c r="M197" s="258" t="s">
        <v>5</v>
      </c>
      <c r="N197" s="259" t="s">
        <v>41</v>
      </c>
      <c r="O197" s="48"/>
      <c r="P197" s="211">
        <f>O197*H197</f>
        <v>0</v>
      </c>
      <c r="Q197" s="211">
        <v>1</v>
      </c>
      <c r="R197" s="211">
        <f>Q197*H197</f>
        <v>36.289999999999999</v>
      </c>
      <c r="S197" s="211">
        <v>0</v>
      </c>
      <c r="T197" s="212">
        <f>S197*H197</f>
        <v>0</v>
      </c>
      <c r="AR197" s="25" t="s">
        <v>154</v>
      </c>
      <c r="AT197" s="25" t="s">
        <v>371</v>
      </c>
      <c r="AU197" s="25" t="s">
        <v>80</v>
      </c>
      <c r="AY197" s="25" t="s">
        <v>121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25" t="s">
        <v>78</v>
      </c>
      <c r="BK197" s="213">
        <f>ROUND(I197*H197,2)</f>
        <v>0</v>
      </c>
      <c r="BL197" s="25" t="s">
        <v>140</v>
      </c>
      <c r="BM197" s="25" t="s">
        <v>374</v>
      </c>
    </row>
    <row r="198" s="12" customFormat="1">
      <c r="B198" s="226"/>
      <c r="D198" s="219" t="s">
        <v>186</v>
      </c>
      <c r="E198" s="227" t="s">
        <v>5</v>
      </c>
      <c r="F198" s="228" t="s">
        <v>375</v>
      </c>
      <c r="H198" s="229">
        <v>36.289999999999999</v>
      </c>
      <c r="I198" s="230"/>
      <c r="L198" s="226"/>
      <c r="M198" s="231"/>
      <c r="N198" s="232"/>
      <c r="O198" s="232"/>
      <c r="P198" s="232"/>
      <c r="Q198" s="232"/>
      <c r="R198" s="232"/>
      <c r="S198" s="232"/>
      <c r="T198" s="233"/>
      <c r="AT198" s="227" t="s">
        <v>186</v>
      </c>
      <c r="AU198" s="227" t="s">
        <v>80</v>
      </c>
      <c r="AV198" s="12" t="s">
        <v>80</v>
      </c>
      <c r="AW198" s="12" t="s">
        <v>34</v>
      </c>
      <c r="AX198" s="12" t="s">
        <v>78</v>
      </c>
      <c r="AY198" s="227" t="s">
        <v>121</v>
      </c>
    </row>
    <row r="199" s="1" customFormat="1" ht="25.5" customHeight="1">
      <c r="B199" s="201"/>
      <c r="C199" s="202" t="s">
        <v>376</v>
      </c>
      <c r="D199" s="202" t="s">
        <v>124</v>
      </c>
      <c r="E199" s="203" t="s">
        <v>377</v>
      </c>
      <c r="F199" s="204" t="s">
        <v>378</v>
      </c>
      <c r="G199" s="205" t="s">
        <v>184</v>
      </c>
      <c r="H199" s="206">
        <v>1405.73</v>
      </c>
      <c r="I199" s="207"/>
      <c r="J199" s="208">
        <f>ROUND(I199*H199,2)</f>
        <v>0</v>
      </c>
      <c r="K199" s="204" t="s">
        <v>128</v>
      </c>
      <c r="L199" s="47"/>
      <c r="M199" s="209" t="s">
        <v>5</v>
      </c>
      <c r="N199" s="210" t="s">
        <v>41</v>
      </c>
      <c r="O199" s="48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AR199" s="25" t="s">
        <v>140</v>
      </c>
      <c r="AT199" s="25" t="s">
        <v>124</v>
      </c>
      <c r="AU199" s="25" t="s">
        <v>80</v>
      </c>
      <c r="AY199" s="25" t="s">
        <v>121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25" t="s">
        <v>78</v>
      </c>
      <c r="BK199" s="213">
        <f>ROUND(I199*H199,2)</f>
        <v>0</v>
      </c>
      <c r="BL199" s="25" t="s">
        <v>140</v>
      </c>
      <c r="BM199" s="25" t="s">
        <v>379</v>
      </c>
    </row>
    <row r="200" s="12" customFormat="1">
      <c r="B200" s="226"/>
      <c r="D200" s="219" t="s">
        <v>186</v>
      </c>
      <c r="E200" s="227" t="s">
        <v>5</v>
      </c>
      <c r="F200" s="228" t="s">
        <v>380</v>
      </c>
      <c r="H200" s="229">
        <v>496.80000000000001</v>
      </c>
      <c r="I200" s="230"/>
      <c r="L200" s="226"/>
      <c r="M200" s="231"/>
      <c r="N200" s="232"/>
      <c r="O200" s="232"/>
      <c r="P200" s="232"/>
      <c r="Q200" s="232"/>
      <c r="R200" s="232"/>
      <c r="S200" s="232"/>
      <c r="T200" s="233"/>
      <c r="AT200" s="227" t="s">
        <v>186</v>
      </c>
      <c r="AU200" s="227" t="s">
        <v>80</v>
      </c>
      <c r="AV200" s="12" t="s">
        <v>80</v>
      </c>
      <c r="AW200" s="12" t="s">
        <v>34</v>
      </c>
      <c r="AX200" s="12" t="s">
        <v>70</v>
      </c>
      <c r="AY200" s="227" t="s">
        <v>121</v>
      </c>
    </row>
    <row r="201" s="12" customFormat="1">
      <c r="B201" s="226"/>
      <c r="D201" s="219" t="s">
        <v>186</v>
      </c>
      <c r="E201" s="227" t="s">
        <v>5</v>
      </c>
      <c r="F201" s="228" t="s">
        <v>381</v>
      </c>
      <c r="H201" s="229">
        <v>15.1</v>
      </c>
      <c r="I201" s="230"/>
      <c r="L201" s="226"/>
      <c r="M201" s="231"/>
      <c r="N201" s="232"/>
      <c r="O201" s="232"/>
      <c r="P201" s="232"/>
      <c r="Q201" s="232"/>
      <c r="R201" s="232"/>
      <c r="S201" s="232"/>
      <c r="T201" s="233"/>
      <c r="AT201" s="227" t="s">
        <v>186</v>
      </c>
      <c r="AU201" s="227" t="s">
        <v>80</v>
      </c>
      <c r="AV201" s="12" t="s">
        <v>80</v>
      </c>
      <c r="AW201" s="12" t="s">
        <v>34</v>
      </c>
      <c r="AX201" s="12" t="s">
        <v>70</v>
      </c>
      <c r="AY201" s="227" t="s">
        <v>121</v>
      </c>
    </row>
    <row r="202" s="14" customFormat="1">
      <c r="B202" s="242"/>
      <c r="D202" s="219" t="s">
        <v>186</v>
      </c>
      <c r="E202" s="243" t="s">
        <v>5</v>
      </c>
      <c r="F202" s="244" t="s">
        <v>331</v>
      </c>
      <c r="H202" s="245">
        <v>511.89999999999998</v>
      </c>
      <c r="I202" s="246"/>
      <c r="L202" s="242"/>
      <c r="M202" s="247"/>
      <c r="N202" s="248"/>
      <c r="O202" s="248"/>
      <c r="P202" s="248"/>
      <c r="Q202" s="248"/>
      <c r="R202" s="248"/>
      <c r="S202" s="248"/>
      <c r="T202" s="249"/>
      <c r="AT202" s="243" t="s">
        <v>186</v>
      </c>
      <c r="AU202" s="243" t="s">
        <v>80</v>
      </c>
      <c r="AV202" s="14" t="s">
        <v>134</v>
      </c>
      <c r="AW202" s="14" t="s">
        <v>34</v>
      </c>
      <c r="AX202" s="14" t="s">
        <v>70</v>
      </c>
      <c r="AY202" s="243" t="s">
        <v>121</v>
      </c>
    </row>
    <row r="203" s="12" customFormat="1">
      <c r="B203" s="226"/>
      <c r="D203" s="219" t="s">
        <v>186</v>
      </c>
      <c r="E203" s="227" t="s">
        <v>5</v>
      </c>
      <c r="F203" s="228" t="s">
        <v>382</v>
      </c>
      <c r="H203" s="229">
        <v>49.799999999999997</v>
      </c>
      <c r="I203" s="230"/>
      <c r="L203" s="226"/>
      <c r="M203" s="231"/>
      <c r="N203" s="232"/>
      <c r="O203" s="232"/>
      <c r="P203" s="232"/>
      <c r="Q203" s="232"/>
      <c r="R203" s="232"/>
      <c r="S203" s="232"/>
      <c r="T203" s="233"/>
      <c r="AT203" s="227" t="s">
        <v>186</v>
      </c>
      <c r="AU203" s="227" t="s">
        <v>80</v>
      </c>
      <c r="AV203" s="12" t="s">
        <v>80</v>
      </c>
      <c r="AW203" s="12" t="s">
        <v>34</v>
      </c>
      <c r="AX203" s="12" t="s">
        <v>70</v>
      </c>
      <c r="AY203" s="227" t="s">
        <v>121</v>
      </c>
    </row>
    <row r="204" s="12" customFormat="1">
      <c r="B204" s="226"/>
      <c r="D204" s="219" t="s">
        <v>186</v>
      </c>
      <c r="E204" s="227" t="s">
        <v>5</v>
      </c>
      <c r="F204" s="228" t="s">
        <v>383</v>
      </c>
      <c r="H204" s="229">
        <v>6.9000000000000004</v>
      </c>
      <c r="I204" s="230"/>
      <c r="L204" s="226"/>
      <c r="M204" s="231"/>
      <c r="N204" s="232"/>
      <c r="O204" s="232"/>
      <c r="P204" s="232"/>
      <c r="Q204" s="232"/>
      <c r="R204" s="232"/>
      <c r="S204" s="232"/>
      <c r="T204" s="233"/>
      <c r="AT204" s="227" t="s">
        <v>186</v>
      </c>
      <c r="AU204" s="227" t="s">
        <v>80</v>
      </c>
      <c r="AV204" s="12" t="s">
        <v>80</v>
      </c>
      <c r="AW204" s="12" t="s">
        <v>34</v>
      </c>
      <c r="AX204" s="12" t="s">
        <v>70</v>
      </c>
      <c r="AY204" s="227" t="s">
        <v>121</v>
      </c>
    </row>
    <row r="205" s="14" customFormat="1">
      <c r="B205" s="242"/>
      <c r="D205" s="219" t="s">
        <v>186</v>
      </c>
      <c r="E205" s="243" t="s">
        <v>5</v>
      </c>
      <c r="F205" s="244" t="s">
        <v>331</v>
      </c>
      <c r="H205" s="245">
        <v>56.700000000000003</v>
      </c>
      <c r="I205" s="246"/>
      <c r="L205" s="242"/>
      <c r="M205" s="247"/>
      <c r="N205" s="248"/>
      <c r="O205" s="248"/>
      <c r="P205" s="248"/>
      <c r="Q205" s="248"/>
      <c r="R205" s="248"/>
      <c r="S205" s="248"/>
      <c r="T205" s="249"/>
      <c r="AT205" s="243" t="s">
        <v>186</v>
      </c>
      <c r="AU205" s="243" t="s">
        <v>80</v>
      </c>
      <c r="AV205" s="14" t="s">
        <v>134</v>
      </c>
      <c r="AW205" s="14" t="s">
        <v>34</v>
      </c>
      <c r="AX205" s="14" t="s">
        <v>70</v>
      </c>
      <c r="AY205" s="243" t="s">
        <v>121</v>
      </c>
    </row>
    <row r="206" s="12" customFormat="1">
      <c r="B206" s="226"/>
      <c r="D206" s="219" t="s">
        <v>186</v>
      </c>
      <c r="E206" s="227" t="s">
        <v>5</v>
      </c>
      <c r="F206" s="228" t="s">
        <v>384</v>
      </c>
      <c r="H206" s="229">
        <v>327.39999999999998</v>
      </c>
      <c r="I206" s="230"/>
      <c r="L206" s="226"/>
      <c r="M206" s="231"/>
      <c r="N206" s="232"/>
      <c r="O206" s="232"/>
      <c r="P206" s="232"/>
      <c r="Q206" s="232"/>
      <c r="R206" s="232"/>
      <c r="S206" s="232"/>
      <c r="T206" s="233"/>
      <c r="AT206" s="227" t="s">
        <v>186</v>
      </c>
      <c r="AU206" s="227" t="s">
        <v>80</v>
      </c>
      <c r="AV206" s="12" t="s">
        <v>80</v>
      </c>
      <c r="AW206" s="12" t="s">
        <v>34</v>
      </c>
      <c r="AX206" s="12" t="s">
        <v>70</v>
      </c>
      <c r="AY206" s="227" t="s">
        <v>121</v>
      </c>
    </row>
    <row r="207" s="12" customFormat="1">
      <c r="B207" s="226"/>
      <c r="D207" s="219" t="s">
        <v>186</v>
      </c>
      <c r="E207" s="227" t="s">
        <v>5</v>
      </c>
      <c r="F207" s="228" t="s">
        <v>385</v>
      </c>
      <c r="H207" s="229">
        <v>468.98000000000002</v>
      </c>
      <c r="I207" s="230"/>
      <c r="L207" s="226"/>
      <c r="M207" s="231"/>
      <c r="N207" s="232"/>
      <c r="O207" s="232"/>
      <c r="P207" s="232"/>
      <c r="Q207" s="232"/>
      <c r="R207" s="232"/>
      <c r="S207" s="232"/>
      <c r="T207" s="233"/>
      <c r="AT207" s="227" t="s">
        <v>186</v>
      </c>
      <c r="AU207" s="227" t="s">
        <v>80</v>
      </c>
      <c r="AV207" s="12" t="s">
        <v>80</v>
      </c>
      <c r="AW207" s="12" t="s">
        <v>34</v>
      </c>
      <c r="AX207" s="12" t="s">
        <v>70</v>
      </c>
      <c r="AY207" s="227" t="s">
        <v>121</v>
      </c>
    </row>
    <row r="208" s="12" customFormat="1">
      <c r="B208" s="226"/>
      <c r="D208" s="219" t="s">
        <v>186</v>
      </c>
      <c r="E208" s="227" t="s">
        <v>5</v>
      </c>
      <c r="F208" s="228" t="s">
        <v>386</v>
      </c>
      <c r="H208" s="229">
        <v>29.5</v>
      </c>
      <c r="I208" s="230"/>
      <c r="L208" s="226"/>
      <c r="M208" s="231"/>
      <c r="N208" s="232"/>
      <c r="O208" s="232"/>
      <c r="P208" s="232"/>
      <c r="Q208" s="232"/>
      <c r="R208" s="232"/>
      <c r="S208" s="232"/>
      <c r="T208" s="233"/>
      <c r="AT208" s="227" t="s">
        <v>186</v>
      </c>
      <c r="AU208" s="227" t="s">
        <v>80</v>
      </c>
      <c r="AV208" s="12" t="s">
        <v>80</v>
      </c>
      <c r="AW208" s="12" t="s">
        <v>34</v>
      </c>
      <c r="AX208" s="12" t="s">
        <v>70</v>
      </c>
      <c r="AY208" s="227" t="s">
        <v>121</v>
      </c>
    </row>
    <row r="209" s="12" customFormat="1">
      <c r="B209" s="226"/>
      <c r="D209" s="219" t="s">
        <v>186</v>
      </c>
      <c r="E209" s="227" t="s">
        <v>5</v>
      </c>
      <c r="F209" s="228" t="s">
        <v>387</v>
      </c>
      <c r="H209" s="229">
        <v>11.25</v>
      </c>
      <c r="I209" s="230"/>
      <c r="L209" s="226"/>
      <c r="M209" s="231"/>
      <c r="N209" s="232"/>
      <c r="O209" s="232"/>
      <c r="P209" s="232"/>
      <c r="Q209" s="232"/>
      <c r="R209" s="232"/>
      <c r="S209" s="232"/>
      <c r="T209" s="233"/>
      <c r="AT209" s="227" t="s">
        <v>186</v>
      </c>
      <c r="AU209" s="227" t="s">
        <v>80</v>
      </c>
      <c r="AV209" s="12" t="s">
        <v>80</v>
      </c>
      <c r="AW209" s="12" t="s">
        <v>34</v>
      </c>
      <c r="AX209" s="12" t="s">
        <v>70</v>
      </c>
      <c r="AY209" s="227" t="s">
        <v>121</v>
      </c>
    </row>
    <row r="210" s="13" customFormat="1">
      <c r="B210" s="234"/>
      <c r="D210" s="219" t="s">
        <v>186</v>
      </c>
      <c r="E210" s="235" t="s">
        <v>5</v>
      </c>
      <c r="F210" s="236" t="s">
        <v>200</v>
      </c>
      <c r="H210" s="237">
        <v>1405.73</v>
      </c>
      <c r="I210" s="238"/>
      <c r="L210" s="234"/>
      <c r="M210" s="239"/>
      <c r="N210" s="240"/>
      <c r="O210" s="240"/>
      <c r="P210" s="240"/>
      <c r="Q210" s="240"/>
      <c r="R210" s="240"/>
      <c r="S210" s="240"/>
      <c r="T210" s="241"/>
      <c r="AT210" s="235" t="s">
        <v>186</v>
      </c>
      <c r="AU210" s="235" t="s">
        <v>80</v>
      </c>
      <c r="AV210" s="13" t="s">
        <v>140</v>
      </c>
      <c r="AW210" s="13" t="s">
        <v>34</v>
      </c>
      <c r="AX210" s="13" t="s">
        <v>78</v>
      </c>
      <c r="AY210" s="235" t="s">
        <v>121</v>
      </c>
    </row>
    <row r="211" s="1" customFormat="1" ht="25.5" customHeight="1">
      <c r="B211" s="201"/>
      <c r="C211" s="202" t="s">
        <v>388</v>
      </c>
      <c r="D211" s="202" t="s">
        <v>124</v>
      </c>
      <c r="E211" s="203" t="s">
        <v>389</v>
      </c>
      <c r="F211" s="204" t="s">
        <v>390</v>
      </c>
      <c r="G211" s="205" t="s">
        <v>167</v>
      </c>
      <c r="H211" s="206">
        <v>4</v>
      </c>
      <c r="I211" s="207"/>
      <c r="J211" s="208">
        <f>ROUND(I211*H211,2)</f>
        <v>0</v>
      </c>
      <c r="K211" s="204" t="s">
        <v>128</v>
      </c>
      <c r="L211" s="47"/>
      <c r="M211" s="209" t="s">
        <v>5</v>
      </c>
      <c r="N211" s="210" t="s">
        <v>41</v>
      </c>
      <c r="O211" s="48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AR211" s="25" t="s">
        <v>140</v>
      </c>
      <c r="AT211" s="25" t="s">
        <v>124</v>
      </c>
      <c r="AU211" s="25" t="s">
        <v>80</v>
      </c>
      <c r="AY211" s="25" t="s">
        <v>121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25" t="s">
        <v>78</v>
      </c>
      <c r="BK211" s="213">
        <f>ROUND(I211*H211,2)</f>
        <v>0</v>
      </c>
      <c r="BL211" s="25" t="s">
        <v>140</v>
      </c>
      <c r="BM211" s="25" t="s">
        <v>391</v>
      </c>
    </row>
    <row r="212" s="1" customFormat="1" ht="16.5" customHeight="1">
      <c r="B212" s="201"/>
      <c r="C212" s="250" t="s">
        <v>392</v>
      </c>
      <c r="D212" s="250" t="s">
        <v>371</v>
      </c>
      <c r="E212" s="251" t="s">
        <v>393</v>
      </c>
      <c r="F212" s="252" t="s">
        <v>394</v>
      </c>
      <c r="G212" s="253" t="s">
        <v>167</v>
      </c>
      <c r="H212" s="254">
        <v>4</v>
      </c>
      <c r="I212" s="255"/>
      <c r="J212" s="256">
        <f>ROUND(I212*H212,2)</f>
        <v>0</v>
      </c>
      <c r="K212" s="252" t="s">
        <v>5</v>
      </c>
      <c r="L212" s="257"/>
      <c r="M212" s="258" t="s">
        <v>5</v>
      </c>
      <c r="N212" s="259" t="s">
        <v>41</v>
      </c>
      <c r="O212" s="48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AR212" s="25" t="s">
        <v>154</v>
      </c>
      <c r="AT212" s="25" t="s">
        <v>371</v>
      </c>
      <c r="AU212" s="25" t="s">
        <v>80</v>
      </c>
      <c r="AY212" s="25" t="s">
        <v>121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5" t="s">
        <v>78</v>
      </c>
      <c r="BK212" s="213">
        <f>ROUND(I212*H212,2)</f>
        <v>0</v>
      </c>
      <c r="BL212" s="25" t="s">
        <v>140</v>
      </c>
      <c r="BM212" s="25" t="s">
        <v>395</v>
      </c>
    </row>
    <row r="213" s="1" customFormat="1" ht="16.5" customHeight="1">
      <c r="B213" s="201"/>
      <c r="C213" s="202" t="s">
        <v>396</v>
      </c>
      <c r="D213" s="202" t="s">
        <v>124</v>
      </c>
      <c r="E213" s="203" t="s">
        <v>397</v>
      </c>
      <c r="F213" s="204" t="s">
        <v>398</v>
      </c>
      <c r="G213" s="205" t="s">
        <v>167</v>
      </c>
      <c r="H213" s="206">
        <v>4</v>
      </c>
      <c r="I213" s="207"/>
      <c r="J213" s="208">
        <f>ROUND(I213*H213,2)</f>
        <v>0</v>
      </c>
      <c r="K213" s="204" t="s">
        <v>128</v>
      </c>
      <c r="L213" s="47"/>
      <c r="M213" s="209" t="s">
        <v>5</v>
      </c>
      <c r="N213" s="210" t="s">
        <v>41</v>
      </c>
      <c r="O213" s="48"/>
      <c r="P213" s="211">
        <f>O213*H213</f>
        <v>0</v>
      </c>
      <c r="Q213" s="211">
        <v>6.0000000000000002E-05</v>
      </c>
      <c r="R213" s="211">
        <f>Q213*H213</f>
        <v>0.00024000000000000001</v>
      </c>
      <c r="S213" s="211">
        <v>0</v>
      </c>
      <c r="T213" s="212">
        <f>S213*H213</f>
        <v>0</v>
      </c>
      <c r="AR213" s="25" t="s">
        <v>140</v>
      </c>
      <c r="AT213" s="25" t="s">
        <v>124</v>
      </c>
      <c r="AU213" s="25" t="s">
        <v>80</v>
      </c>
      <c r="AY213" s="25" t="s">
        <v>121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25" t="s">
        <v>78</v>
      </c>
      <c r="BK213" s="213">
        <f>ROUND(I213*H213,2)</f>
        <v>0</v>
      </c>
      <c r="BL213" s="25" t="s">
        <v>140</v>
      </c>
      <c r="BM213" s="25" t="s">
        <v>399</v>
      </c>
    </row>
    <row r="214" s="1" customFormat="1" ht="16.5" customHeight="1">
      <c r="B214" s="201"/>
      <c r="C214" s="250" t="s">
        <v>400</v>
      </c>
      <c r="D214" s="250" t="s">
        <v>371</v>
      </c>
      <c r="E214" s="251" t="s">
        <v>401</v>
      </c>
      <c r="F214" s="252" t="s">
        <v>402</v>
      </c>
      <c r="G214" s="253" t="s">
        <v>250</v>
      </c>
      <c r="H214" s="254">
        <v>9</v>
      </c>
      <c r="I214" s="255"/>
      <c r="J214" s="256">
        <f>ROUND(I214*H214,2)</f>
        <v>0</v>
      </c>
      <c r="K214" s="252" t="s">
        <v>128</v>
      </c>
      <c r="L214" s="257"/>
      <c r="M214" s="258" t="s">
        <v>5</v>
      </c>
      <c r="N214" s="259" t="s">
        <v>41</v>
      </c>
      <c r="O214" s="48"/>
      <c r="P214" s="211">
        <f>O214*H214</f>
        <v>0</v>
      </c>
      <c r="Q214" s="211">
        <v>0.65000000000000002</v>
      </c>
      <c r="R214" s="211">
        <f>Q214*H214</f>
        <v>5.8500000000000005</v>
      </c>
      <c r="S214" s="211">
        <v>0</v>
      </c>
      <c r="T214" s="212">
        <f>S214*H214</f>
        <v>0</v>
      </c>
      <c r="AR214" s="25" t="s">
        <v>154</v>
      </c>
      <c r="AT214" s="25" t="s">
        <v>371</v>
      </c>
      <c r="AU214" s="25" t="s">
        <v>80</v>
      </c>
      <c r="AY214" s="25" t="s">
        <v>121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25" t="s">
        <v>78</v>
      </c>
      <c r="BK214" s="213">
        <f>ROUND(I214*H214,2)</f>
        <v>0</v>
      </c>
      <c r="BL214" s="25" t="s">
        <v>140</v>
      </c>
      <c r="BM214" s="25" t="s">
        <v>403</v>
      </c>
    </row>
    <row r="215" s="12" customFormat="1">
      <c r="B215" s="226"/>
      <c r="D215" s="219" t="s">
        <v>186</v>
      </c>
      <c r="E215" s="227" t="s">
        <v>5</v>
      </c>
      <c r="F215" s="228" t="s">
        <v>404</v>
      </c>
      <c r="H215" s="229">
        <v>6</v>
      </c>
      <c r="I215" s="230"/>
      <c r="L215" s="226"/>
      <c r="M215" s="231"/>
      <c r="N215" s="232"/>
      <c r="O215" s="232"/>
      <c r="P215" s="232"/>
      <c r="Q215" s="232"/>
      <c r="R215" s="232"/>
      <c r="S215" s="232"/>
      <c r="T215" s="233"/>
      <c r="AT215" s="227" t="s">
        <v>186</v>
      </c>
      <c r="AU215" s="227" t="s">
        <v>80</v>
      </c>
      <c r="AV215" s="12" t="s">
        <v>80</v>
      </c>
      <c r="AW215" s="12" t="s">
        <v>34</v>
      </c>
      <c r="AX215" s="12" t="s">
        <v>78</v>
      </c>
      <c r="AY215" s="227" t="s">
        <v>121</v>
      </c>
    </row>
    <row r="216" s="12" customFormat="1">
      <c r="B216" s="226"/>
      <c r="D216" s="219" t="s">
        <v>186</v>
      </c>
      <c r="F216" s="228" t="s">
        <v>405</v>
      </c>
      <c r="H216" s="229">
        <v>9</v>
      </c>
      <c r="I216" s="230"/>
      <c r="L216" s="226"/>
      <c r="M216" s="231"/>
      <c r="N216" s="232"/>
      <c r="O216" s="232"/>
      <c r="P216" s="232"/>
      <c r="Q216" s="232"/>
      <c r="R216" s="232"/>
      <c r="S216" s="232"/>
      <c r="T216" s="233"/>
      <c r="AT216" s="227" t="s">
        <v>186</v>
      </c>
      <c r="AU216" s="227" t="s">
        <v>80</v>
      </c>
      <c r="AV216" s="12" t="s">
        <v>80</v>
      </c>
      <c r="AW216" s="12" t="s">
        <v>6</v>
      </c>
      <c r="AX216" s="12" t="s">
        <v>78</v>
      </c>
      <c r="AY216" s="227" t="s">
        <v>121</v>
      </c>
    </row>
    <row r="217" s="1" customFormat="1" ht="25.5" customHeight="1">
      <c r="B217" s="201"/>
      <c r="C217" s="202" t="s">
        <v>406</v>
      </c>
      <c r="D217" s="202" t="s">
        <v>124</v>
      </c>
      <c r="E217" s="203" t="s">
        <v>407</v>
      </c>
      <c r="F217" s="204" t="s">
        <v>408</v>
      </c>
      <c r="G217" s="205" t="s">
        <v>167</v>
      </c>
      <c r="H217" s="206">
        <v>4</v>
      </c>
      <c r="I217" s="207"/>
      <c r="J217" s="208">
        <f>ROUND(I217*H217,2)</f>
        <v>0</v>
      </c>
      <c r="K217" s="204" t="s">
        <v>128</v>
      </c>
      <c r="L217" s="47"/>
      <c r="M217" s="209" t="s">
        <v>5</v>
      </c>
      <c r="N217" s="210" t="s">
        <v>41</v>
      </c>
      <c r="O217" s="48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AR217" s="25" t="s">
        <v>140</v>
      </c>
      <c r="AT217" s="25" t="s">
        <v>124</v>
      </c>
      <c r="AU217" s="25" t="s">
        <v>80</v>
      </c>
      <c r="AY217" s="25" t="s">
        <v>121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25" t="s">
        <v>78</v>
      </c>
      <c r="BK217" s="213">
        <f>ROUND(I217*H217,2)</f>
        <v>0</v>
      </c>
      <c r="BL217" s="25" t="s">
        <v>140</v>
      </c>
      <c r="BM217" s="25" t="s">
        <v>409</v>
      </c>
    </row>
    <row r="218" s="1" customFormat="1" ht="25.5" customHeight="1">
      <c r="B218" s="201"/>
      <c r="C218" s="202" t="s">
        <v>410</v>
      </c>
      <c r="D218" s="202" t="s">
        <v>124</v>
      </c>
      <c r="E218" s="203" t="s">
        <v>411</v>
      </c>
      <c r="F218" s="204" t="s">
        <v>412</v>
      </c>
      <c r="G218" s="205" t="s">
        <v>184</v>
      </c>
      <c r="H218" s="206">
        <v>5.7599999999999998</v>
      </c>
      <c r="I218" s="207"/>
      <c r="J218" s="208">
        <f>ROUND(I218*H218,2)</f>
        <v>0</v>
      </c>
      <c r="K218" s="204" t="s">
        <v>128</v>
      </c>
      <c r="L218" s="47"/>
      <c r="M218" s="209" t="s">
        <v>5</v>
      </c>
      <c r="N218" s="210" t="s">
        <v>41</v>
      </c>
      <c r="O218" s="48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AR218" s="25" t="s">
        <v>140</v>
      </c>
      <c r="AT218" s="25" t="s">
        <v>124</v>
      </c>
      <c r="AU218" s="25" t="s">
        <v>80</v>
      </c>
      <c r="AY218" s="25" t="s">
        <v>121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25" t="s">
        <v>78</v>
      </c>
      <c r="BK218" s="213">
        <f>ROUND(I218*H218,2)</f>
        <v>0</v>
      </c>
      <c r="BL218" s="25" t="s">
        <v>140</v>
      </c>
      <c r="BM218" s="25" t="s">
        <v>413</v>
      </c>
    </row>
    <row r="219" s="12" customFormat="1">
      <c r="B219" s="226"/>
      <c r="D219" s="219" t="s">
        <v>186</v>
      </c>
      <c r="E219" s="227" t="s">
        <v>5</v>
      </c>
      <c r="F219" s="228" t="s">
        <v>414</v>
      </c>
      <c r="H219" s="229">
        <v>5.7599999999999998</v>
      </c>
      <c r="I219" s="230"/>
      <c r="L219" s="226"/>
      <c r="M219" s="231"/>
      <c r="N219" s="232"/>
      <c r="O219" s="232"/>
      <c r="P219" s="232"/>
      <c r="Q219" s="232"/>
      <c r="R219" s="232"/>
      <c r="S219" s="232"/>
      <c r="T219" s="233"/>
      <c r="AT219" s="227" t="s">
        <v>186</v>
      </c>
      <c r="AU219" s="227" t="s">
        <v>80</v>
      </c>
      <c r="AV219" s="12" t="s">
        <v>80</v>
      </c>
      <c r="AW219" s="12" t="s">
        <v>34</v>
      </c>
      <c r="AX219" s="12" t="s">
        <v>78</v>
      </c>
      <c r="AY219" s="227" t="s">
        <v>121</v>
      </c>
    </row>
    <row r="220" s="1" customFormat="1" ht="16.5" customHeight="1">
      <c r="B220" s="201"/>
      <c r="C220" s="250" t="s">
        <v>415</v>
      </c>
      <c r="D220" s="250" t="s">
        <v>371</v>
      </c>
      <c r="E220" s="251" t="s">
        <v>416</v>
      </c>
      <c r="F220" s="252" t="s">
        <v>417</v>
      </c>
      <c r="G220" s="253" t="s">
        <v>250</v>
      </c>
      <c r="H220" s="254">
        <v>0.86399999999999999</v>
      </c>
      <c r="I220" s="255"/>
      <c r="J220" s="256">
        <f>ROUND(I220*H220,2)</f>
        <v>0</v>
      </c>
      <c r="K220" s="252" t="s">
        <v>128</v>
      </c>
      <c r="L220" s="257"/>
      <c r="M220" s="258" t="s">
        <v>5</v>
      </c>
      <c r="N220" s="259" t="s">
        <v>41</v>
      </c>
      <c r="O220" s="48"/>
      <c r="P220" s="211">
        <f>O220*H220</f>
        <v>0</v>
      </c>
      <c r="Q220" s="211">
        <v>0.20000000000000001</v>
      </c>
      <c r="R220" s="211">
        <f>Q220*H220</f>
        <v>0.17280000000000001</v>
      </c>
      <c r="S220" s="211">
        <v>0</v>
      </c>
      <c r="T220" s="212">
        <f>S220*H220</f>
        <v>0</v>
      </c>
      <c r="AR220" s="25" t="s">
        <v>154</v>
      </c>
      <c r="AT220" s="25" t="s">
        <v>371</v>
      </c>
      <c r="AU220" s="25" t="s">
        <v>80</v>
      </c>
      <c r="AY220" s="25" t="s">
        <v>121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25" t="s">
        <v>78</v>
      </c>
      <c r="BK220" s="213">
        <f>ROUND(I220*H220,2)</f>
        <v>0</v>
      </c>
      <c r="BL220" s="25" t="s">
        <v>140</v>
      </c>
      <c r="BM220" s="25" t="s">
        <v>418</v>
      </c>
    </row>
    <row r="221" s="12" customFormat="1">
      <c r="B221" s="226"/>
      <c r="D221" s="219" t="s">
        <v>186</v>
      </c>
      <c r="E221" s="227" t="s">
        <v>5</v>
      </c>
      <c r="F221" s="228" t="s">
        <v>419</v>
      </c>
      <c r="H221" s="229">
        <v>0.86399999999999999</v>
      </c>
      <c r="I221" s="230"/>
      <c r="L221" s="226"/>
      <c r="M221" s="231"/>
      <c r="N221" s="232"/>
      <c r="O221" s="232"/>
      <c r="P221" s="232"/>
      <c r="Q221" s="232"/>
      <c r="R221" s="232"/>
      <c r="S221" s="232"/>
      <c r="T221" s="233"/>
      <c r="AT221" s="227" t="s">
        <v>186</v>
      </c>
      <c r="AU221" s="227" t="s">
        <v>80</v>
      </c>
      <c r="AV221" s="12" t="s">
        <v>80</v>
      </c>
      <c r="AW221" s="12" t="s">
        <v>34</v>
      </c>
      <c r="AX221" s="12" t="s">
        <v>78</v>
      </c>
      <c r="AY221" s="227" t="s">
        <v>121</v>
      </c>
    </row>
    <row r="222" s="1" customFormat="1" ht="16.5" customHeight="1">
      <c r="B222" s="201"/>
      <c r="C222" s="202" t="s">
        <v>420</v>
      </c>
      <c r="D222" s="202" t="s">
        <v>124</v>
      </c>
      <c r="E222" s="203" t="s">
        <v>421</v>
      </c>
      <c r="F222" s="204" t="s">
        <v>422</v>
      </c>
      <c r="G222" s="205" t="s">
        <v>250</v>
      </c>
      <c r="H222" s="206">
        <v>1</v>
      </c>
      <c r="I222" s="207"/>
      <c r="J222" s="208">
        <f>ROUND(I222*H222,2)</f>
        <v>0</v>
      </c>
      <c r="K222" s="204" t="s">
        <v>128</v>
      </c>
      <c r="L222" s="47"/>
      <c r="M222" s="209" t="s">
        <v>5</v>
      </c>
      <c r="N222" s="210" t="s">
        <v>41</v>
      </c>
      <c r="O222" s="48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AR222" s="25" t="s">
        <v>140</v>
      </c>
      <c r="AT222" s="25" t="s">
        <v>124</v>
      </c>
      <c r="AU222" s="25" t="s">
        <v>80</v>
      </c>
      <c r="AY222" s="25" t="s">
        <v>121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25" t="s">
        <v>78</v>
      </c>
      <c r="BK222" s="213">
        <f>ROUND(I222*H222,2)</f>
        <v>0</v>
      </c>
      <c r="BL222" s="25" t="s">
        <v>140</v>
      </c>
      <c r="BM222" s="25" t="s">
        <v>423</v>
      </c>
    </row>
    <row r="223" s="1" customFormat="1" ht="16.5" customHeight="1">
      <c r="B223" s="201"/>
      <c r="C223" s="202" t="s">
        <v>424</v>
      </c>
      <c r="D223" s="202" t="s">
        <v>124</v>
      </c>
      <c r="E223" s="203" t="s">
        <v>425</v>
      </c>
      <c r="F223" s="204" t="s">
        <v>426</v>
      </c>
      <c r="G223" s="205" t="s">
        <v>167</v>
      </c>
      <c r="H223" s="206">
        <v>15</v>
      </c>
      <c r="I223" s="207"/>
      <c r="J223" s="208">
        <f>ROUND(I223*H223,2)</f>
        <v>0</v>
      </c>
      <c r="K223" s="204" t="s">
        <v>5</v>
      </c>
      <c r="L223" s="47"/>
      <c r="M223" s="209" t="s">
        <v>5</v>
      </c>
      <c r="N223" s="210" t="s">
        <v>41</v>
      </c>
      <c r="O223" s="48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AR223" s="25" t="s">
        <v>140</v>
      </c>
      <c r="AT223" s="25" t="s">
        <v>124</v>
      </c>
      <c r="AU223" s="25" t="s">
        <v>80</v>
      </c>
      <c r="AY223" s="25" t="s">
        <v>121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25" t="s">
        <v>78</v>
      </c>
      <c r="BK223" s="213">
        <f>ROUND(I223*H223,2)</f>
        <v>0</v>
      </c>
      <c r="BL223" s="25" t="s">
        <v>140</v>
      </c>
      <c r="BM223" s="25" t="s">
        <v>427</v>
      </c>
    </row>
    <row r="224" s="12" customFormat="1">
      <c r="B224" s="226"/>
      <c r="D224" s="219" t="s">
        <v>186</v>
      </c>
      <c r="E224" s="227" t="s">
        <v>5</v>
      </c>
      <c r="F224" s="228" t="s">
        <v>428</v>
      </c>
      <c r="H224" s="229">
        <v>15</v>
      </c>
      <c r="I224" s="230"/>
      <c r="L224" s="226"/>
      <c r="M224" s="231"/>
      <c r="N224" s="232"/>
      <c r="O224" s="232"/>
      <c r="P224" s="232"/>
      <c r="Q224" s="232"/>
      <c r="R224" s="232"/>
      <c r="S224" s="232"/>
      <c r="T224" s="233"/>
      <c r="AT224" s="227" t="s">
        <v>186</v>
      </c>
      <c r="AU224" s="227" t="s">
        <v>80</v>
      </c>
      <c r="AV224" s="12" t="s">
        <v>80</v>
      </c>
      <c r="AW224" s="12" t="s">
        <v>34</v>
      </c>
      <c r="AX224" s="12" t="s">
        <v>78</v>
      </c>
      <c r="AY224" s="227" t="s">
        <v>121</v>
      </c>
    </row>
    <row r="225" s="10" customFormat="1" ht="29.88" customHeight="1">
      <c r="B225" s="188"/>
      <c r="D225" s="189" t="s">
        <v>69</v>
      </c>
      <c r="E225" s="199" t="s">
        <v>80</v>
      </c>
      <c r="F225" s="199" t="s">
        <v>429</v>
      </c>
      <c r="I225" s="191"/>
      <c r="J225" s="200">
        <f>BK225</f>
        <v>0</v>
      </c>
      <c r="L225" s="188"/>
      <c r="M225" s="193"/>
      <c r="N225" s="194"/>
      <c r="O225" s="194"/>
      <c r="P225" s="195">
        <f>SUM(P226:P229)</f>
        <v>0</v>
      </c>
      <c r="Q225" s="194"/>
      <c r="R225" s="195">
        <f>SUM(R226:R229)</f>
        <v>25.266200000000001</v>
      </c>
      <c r="S225" s="194"/>
      <c r="T225" s="196">
        <f>SUM(T226:T229)</f>
        <v>0</v>
      </c>
      <c r="AR225" s="189" t="s">
        <v>78</v>
      </c>
      <c r="AT225" s="197" t="s">
        <v>69</v>
      </c>
      <c r="AU225" s="197" t="s">
        <v>78</v>
      </c>
      <c r="AY225" s="189" t="s">
        <v>121</v>
      </c>
      <c r="BK225" s="198">
        <f>SUM(BK226:BK229)</f>
        <v>0</v>
      </c>
    </row>
    <row r="226" s="1" customFormat="1" ht="38.25" customHeight="1">
      <c r="B226" s="201"/>
      <c r="C226" s="202" t="s">
        <v>430</v>
      </c>
      <c r="D226" s="202" t="s">
        <v>124</v>
      </c>
      <c r="E226" s="203" t="s">
        <v>431</v>
      </c>
      <c r="F226" s="204" t="s">
        <v>432</v>
      </c>
      <c r="G226" s="205" t="s">
        <v>184</v>
      </c>
      <c r="H226" s="206">
        <v>218</v>
      </c>
      <c r="I226" s="207"/>
      <c r="J226" s="208">
        <f>ROUND(I226*H226,2)</f>
        <v>0</v>
      </c>
      <c r="K226" s="204" t="s">
        <v>128</v>
      </c>
      <c r="L226" s="47"/>
      <c r="M226" s="209" t="s">
        <v>5</v>
      </c>
      <c r="N226" s="210" t="s">
        <v>41</v>
      </c>
      <c r="O226" s="48"/>
      <c r="P226" s="211">
        <f>O226*H226</f>
        <v>0</v>
      </c>
      <c r="Q226" s="211">
        <v>0.00031</v>
      </c>
      <c r="R226" s="211">
        <f>Q226*H226</f>
        <v>0.067580000000000001</v>
      </c>
      <c r="S226" s="211">
        <v>0</v>
      </c>
      <c r="T226" s="212">
        <f>S226*H226</f>
        <v>0</v>
      </c>
      <c r="AR226" s="25" t="s">
        <v>140</v>
      </c>
      <c r="AT226" s="25" t="s">
        <v>124</v>
      </c>
      <c r="AU226" s="25" t="s">
        <v>80</v>
      </c>
      <c r="AY226" s="25" t="s">
        <v>121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25" t="s">
        <v>78</v>
      </c>
      <c r="BK226" s="213">
        <f>ROUND(I226*H226,2)</f>
        <v>0</v>
      </c>
      <c r="BL226" s="25" t="s">
        <v>140</v>
      </c>
      <c r="BM226" s="25" t="s">
        <v>433</v>
      </c>
    </row>
    <row r="227" s="12" customFormat="1">
      <c r="B227" s="226"/>
      <c r="D227" s="219" t="s">
        <v>186</v>
      </c>
      <c r="E227" s="227" t="s">
        <v>5</v>
      </c>
      <c r="F227" s="228" t="s">
        <v>434</v>
      </c>
      <c r="H227" s="229">
        <v>218</v>
      </c>
      <c r="I227" s="230"/>
      <c r="L227" s="226"/>
      <c r="M227" s="231"/>
      <c r="N227" s="232"/>
      <c r="O227" s="232"/>
      <c r="P227" s="232"/>
      <c r="Q227" s="232"/>
      <c r="R227" s="232"/>
      <c r="S227" s="232"/>
      <c r="T227" s="233"/>
      <c r="AT227" s="227" t="s">
        <v>186</v>
      </c>
      <c r="AU227" s="227" t="s">
        <v>80</v>
      </c>
      <c r="AV227" s="12" t="s">
        <v>80</v>
      </c>
      <c r="AW227" s="12" t="s">
        <v>34</v>
      </c>
      <c r="AX227" s="12" t="s">
        <v>78</v>
      </c>
      <c r="AY227" s="227" t="s">
        <v>121</v>
      </c>
    </row>
    <row r="228" s="1" customFormat="1" ht="16.5" customHeight="1">
      <c r="B228" s="201"/>
      <c r="C228" s="250" t="s">
        <v>435</v>
      </c>
      <c r="D228" s="250" t="s">
        <v>371</v>
      </c>
      <c r="E228" s="251" t="s">
        <v>436</v>
      </c>
      <c r="F228" s="252" t="s">
        <v>437</v>
      </c>
      <c r="G228" s="253" t="s">
        <v>184</v>
      </c>
      <c r="H228" s="254">
        <v>218</v>
      </c>
      <c r="I228" s="255"/>
      <c r="J228" s="256">
        <f>ROUND(I228*H228,2)</f>
        <v>0</v>
      </c>
      <c r="K228" s="252" t="s">
        <v>128</v>
      </c>
      <c r="L228" s="257"/>
      <c r="M228" s="258" t="s">
        <v>5</v>
      </c>
      <c r="N228" s="259" t="s">
        <v>41</v>
      </c>
      <c r="O228" s="48"/>
      <c r="P228" s="211">
        <f>O228*H228</f>
        <v>0</v>
      </c>
      <c r="Q228" s="211">
        <v>0.00029999999999999997</v>
      </c>
      <c r="R228" s="211">
        <f>Q228*H228</f>
        <v>0.0654</v>
      </c>
      <c r="S228" s="211">
        <v>0</v>
      </c>
      <c r="T228" s="212">
        <f>S228*H228</f>
        <v>0</v>
      </c>
      <c r="AR228" s="25" t="s">
        <v>154</v>
      </c>
      <c r="AT228" s="25" t="s">
        <v>371</v>
      </c>
      <c r="AU228" s="25" t="s">
        <v>80</v>
      </c>
      <c r="AY228" s="25" t="s">
        <v>121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25" t="s">
        <v>78</v>
      </c>
      <c r="BK228" s="213">
        <f>ROUND(I228*H228,2)</f>
        <v>0</v>
      </c>
      <c r="BL228" s="25" t="s">
        <v>140</v>
      </c>
      <c r="BM228" s="25" t="s">
        <v>438</v>
      </c>
    </row>
    <row r="229" s="1" customFormat="1" ht="38.25" customHeight="1">
      <c r="B229" s="201"/>
      <c r="C229" s="202" t="s">
        <v>439</v>
      </c>
      <c r="D229" s="202" t="s">
        <v>124</v>
      </c>
      <c r="E229" s="203" t="s">
        <v>440</v>
      </c>
      <c r="F229" s="204" t="s">
        <v>441</v>
      </c>
      <c r="G229" s="205" t="s">
        <v>231</v>
      </c>
      <c r="H229" s="206">
        <v>109</v>
      </c>
      <c r="I229" s="207"/>
      <c r="J229" s="208">
        <f>ROUND(I229*H229,2)</f>
        <v>0</v>
      </c>
      <c r="K229" s="204" t="s">
        <v>128</v>
      </c>
      <c r="L229" s="47"/>
      <c r="M229" s="209" t="s">
        <v>5</v>
      </c>
      <c r="N229" s="210" t="s">
        <v>41</v>
      </c>
      <c r="O229" s="48"/>
      <c r="P229" s="211">
        <f>O229*H229</f>
        <v>0</v>
      </c>
      <c r="Q229" s="211">
        <v>0.23058000000000001</v>
      </c>
      <c r="R229" s="211">
        <f>Q229*H229</f>
        <v>25.133220000000001</v>
      </c>
      <c r="S229" s="211">
        <v>0</v>
      </c>
      <c r="T229" s="212">
        <f>S229*H229</f>
        <v>0</v>
      </c>
      <c r="AR229" s="25" t="s">
        <v>140</v>
      </c>
      <c r="AT229" s="25" t="s">
        <v>124</v>
      </c>
      <c r="AU229" s="25" t="s">
        <v>80</v>
      </c>
      <c r="AY229" s="25" t="s">
        <v>121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25" t="s">
        <v>78</v>
      </c>
      <c r="BK229" s="213">
        <f>ROUND(I229*H229,2)</f>
        <v>0</v>
      </c>
      <c r="BL229" s="25" t="s">
        <v>140</v>
      </c>
      <c r="BM229" s="25" t="s">
        <v>442</v>
      </c>
    </row>
    <row r="230" s="10" customFormat="1" ht="29.88" customHeight="1">
      <c r="B230" s="188"/>
      <c r="D230" s="189" t="s">
        <v>69</v>
      </c>
      <c r="E230" s="199" t="s">
        <v>140</v>
      </c>
      <c r="F230" s="199" t="s">
        <v>443</v>
      </c>
      <c r="I230" s="191"/>
      <c r="J230" s="200">
        <f>BK230</f>
        <v>0</v>
      </c>
      <c r="L230" s="188"/>
      <c r="M230" s="193"/>
      <c r="N230" s="194"/>
      <c r="O230" s="194"/>
      <c r="P230" s="195">
        <f>SUM(P231:P234)</f>
        <v>0</v>
      </c>
      <c r="Q230" s="194"/>
      <c r="R230" s="195">
        <f>SUM(R231:R234)</f>
        <v>0</v>
      </c>
      <c r="S230" s="194"/>
      <c r="T230" s="196">
        <f>SUM(T231:T234)</f>
        <v>0</v>
      </c>
      <c r="AR230" s="189" t="s">
        <v>78</v>
      </c>
      <c r="AT230" s="197" t="s">
        <v>69</v>
      </c>
      <c r="AU230" s="197" t="s">
        <v>78</v>
      </c>
      <c r="AY230" s="189" t="s">
        <v>121</v>
      </c>
      <c r="BK230" s="198">
        <f>SUM(BK231:BK234)</f>
        <v>0</v>
      </c>
    </row>
    <row r="231" s="1" customFormat="1" ht="25.5" customHeight="1">
      <c r="B231" s="201"/>
      <c r="C231" s="202" t="s">
        <v>444</v>
      </c>
      <c r="D231" s="202" t="s">
        <v>124</v>
      </c>
      <c r="E231" s="203" t="s">
        <v>445</v>
      </c>
      <c r="F231" s="204" t="s">
        <v>446</v>
      </c>
      <c r="G231" s="205" t="s">
        <v>250</v>
      </c>
      <c r="H231" s="206">
        <v>4.4249999999999998</v>
      </c>
      <c r="I231" s="207"/>
      <c r="J231" s="208">
        <f>ROUND(I231*H231,2)</f>
        <v>0</v>
      </c>
      <c r="K231" s="204" t="s">
        <v>128</v>
      </c>
      <c r="L231" s="47"/>
      <c r="M231" s="209" t="s">
        <v>5</v>
      </c>
      <c r="N231" s="210" t="s">
        <v>41</v>
      </c>
      <c r="O231" s="48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AR231" s="25" t="s">
        <v>140</v>
      </c>
      <c r="AT231" s="25" t="s">
        <v>124</v>
      </c>
      <c r="AU231" s="25" t="s">
        <v>80</v>
      </c>
      <c r="AY231" s="25" t="s">
        <v>121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25" t="s">
        <v>78</v>
      </c>
      <c r="BK231" s="213">
        <f>ROUND(I231*H231,2)</f>
        <v>0</v>
      </c>
      <c r="BL231" s="25" t="s">
        <v>140</v>
      </c>
      <c r="BM231" s="25" t="s">
        <v>447</v>
      </c>
    </row>
    <row r="232" s="12" customFormat="1">
      <c r="B232" s="226"/>
      <c r="D232" s="219" t="s">
        <v>186</v>
      </c>
      <c r="E232" s="227" t="s">
        <v>5</v>
      </c>
      <c r="F232" s="228" t="s">
        <v>448</v>
      </c>
      <c r="H232" s="229">
        <v>4.4249999999999998</v>
      </c>
      <c r="I232" s="230"/>
      <c r="L232" s="226"/>
      <c r="M232" s="231"/>
      <c r="N232" s="232"/>
      <c r="O232" s="232"/>
      <c r="P232" s="232"/>
      <c r="Q232" s="232"/>
      <c r="R232" s="232"/>
      <c r="S232" s="232"/>
      <c r="T232" s="233"/>
      <c r="AT232" s="227" t="s">
        <v>186</v>
      </c>
      <c r="AU232" s="227" t="s">
        <v>80</v>
      </c>
      <c r="AV232" s="12" t="s">
        <v>80</v>
      </c>
      <c r="AW232" s="12" t="s">
        <v>34</v>
      </c>
      <c r="AX232" s="12" t="s">
        <v>78</v>
      </c>
      <c r="AY232" s="227" t="s">
        <v>121</v>
      </c>
    </row>
    <row r="233" s="1" customFormat="1" ht="25.5" customHeight="1">
      <c r="B233" s="201"/>
      <c r="C233" s="202" t="s">
        <v>449</v>
      </c>
      <c r="D233" s="202" t="s">
        <v>124</v>
      </c>
      <c r="E233" s="203" t="s">
        <v>450</v>
      </c>
      <c r="F233" s="204" t="s">
        <v>451</v>
      </c>
      <c r="G233" s="205" t="s">
        <v>250</v>
      </c>
      <c r="H233" s="206">
        <v>1.6879999999999999</v>
      </c>
      <c r="I233" s="207"/>
      <c r="J233" s="208">
        <f>ROUND(I233*H233,2)</f>
        <v>0</v>
      </c>
      <c r="K233" s="204" t="s">
        <v>128</v>
      </c>
      <c r="L233" s="47"/>
      <c r="M233" s="209" t="s">
        <v>5</v>
      </c>
      <c r="N233" s="210" t="s">
        <v>41</v>
      </c>
      <c r="O233" s="48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AR233" s="25" t="s">
        <v>140</v>
      </c>
      <c r="AT233" s="25" t="s">
        <v>124</v>
      </c>
      <c r="AU233" s="25" t="s">
        <v>80</v>
      </c>
      <c r="AY233" s="25" t="s">
        <v>121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25" t="s">
        <v>78</v>
      </c>
      <c r="BK233" s="213">
        <f>ROUND(I233*H233,2)</f>
        <v>0</v>
      </c>
      <c r="BL233" s="25" t="s">
        <v>140</v>
      </c>
      <c r="BM233" s="25" t="s">
        <v>452</v>
      </c>
    </row>
    <row r="234" s="12" customFormat="1">
      <c r="B234" s="226"/>
      <c r="D234" s="219" t="s">
        <v>186</v>
      </c>
      <c r="E234" s="227" t="s">
        <v>5</v>
      </c>
      <c r="F234" s="228" t="s">
        <v>453</v>
      </c>
      <c r="H234" s="229">
        <v>1.6879999999999999</v>
      </c>
      <c r="I234" s="230"/>
      <c r="L234" s="226"/>
      <c r="M234" s="231"/>
      <c r="N234" s="232"/>
      <c r="O234" s="232"/>
      <c r="P234" s="232"/>
      <c r="Q234" s="232"/>
      <c r="R234" s="232"/>
      <c r="S234" s="232"/>
      <c r="T234" s="233"/>
      <c r="AT234" s="227" t="s">
        <v>186</v>
      </c>
      <c r="AU234" s="227" t="s">
        <v>80</v>
      </c>
      <c r="AV234" s="12" t="s">
        <v>80</v>
      </c>
      <c r="AW234" s="12" t="s">
        <v>34</v>
      </c>
      <c r="AX234" s="12" t="s">
        <v>78</v>
      </c>
      <c r="AY234" s="227" t="s">
        <v>121</v>
      </c>
    </row>
    <row r="235" s="10" customFormat="1" ht="29.88" customHeight="1">
      <c r="B235" s="188"/>
      <c r="D235" s="189" t="s">
        <v>69</v>
      </c>
      <c r="E235" s="199" t="s">
        <v>120</v>
      </c>
      <c r="F235" s="199" t="s">
        <v>454</v>
      </c>
      <c r="I235" s="191"/>
      <c r="J235" s="200">
        <f>BK235</f>
        <v>0</v>
      </c>
      <c r="L235" s="188"/>
      <c r="M235" s="193"/>
      <c r="N235" s="194"/>
      <c r="O235" s="194"/>
      <c r="P235" s="195">
        <f>SUM(P236:P293)</f>
        <v>0</v>
      </c>
      <c r="Q235" s="194"/>
      <c r="R235" s="195">
        <f>SUM(R236:R293)</f>
        <v>234.66556199999999</v>
      </c>
      <c r="S235" s="194"/>
      <c r="T235" s="196">
        <f>SUM(T236:T293)</f>
        <v>0</v>
      </c>
      <c r="AR235" s="189" t="s">
        <v>78</v>
      </c>
      <c r="AT235" s="197" t="s">
        <v>69</v>
      </c>
      <c r="AU235" s="197" t="s">
        <v>78</v>
      </c>
      <c r="AY235" s="189" t="s">
        <v>121</v>
      </c>
      <c r="BK235" s="198">
        <f>SUM(BK236:BK293)</f>
        <v>0</v>
      </c>
    </row>
    <row r="236" s="1" customFormat="1" ht="25.5" customHeight="1">
      <c r="B236" s="201"/>
      <c r="C236" s="202" t="s">
        <v>455</v>
      </c>
      <c r="D236" s="202" t="s">
        <v>124</v>
      </c>
      <c r="E236" s="203" t="s">
        <v>456</v>
      </c>
      <c r="F236" s="204" t="s">
        <v>457</v>
      </c>
      <c r="G236" s="205" t="s">
        <v>184</v>
      </c>
      <c r="H236" s="206">
        <v>2106.5999999999999</v>
      </c>
      <c r="I236" s="207"/>
      <c r="J236" s="208">
        <f>ROUND(I236*H236,2)</f>
        <v>0</v>
      </c>
      <c r="K236" s="204" t="s">
        <v>128</v>
      </c>
      <c r="L236" s="47"/>
      <c r="M236" s="209" t="s">
        <v>5</v>
      </c>
      <c r="N236" s="210" t="s">
        <v>41</v>
      </c>
      <c r="O236" s="48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AR236" s="25" t="s">
        <v>140</v>
      </c>
      <c r="AT236" s="25" t="s">
        <v>124</v>
      </c>
      <c r="AU236" s="25" t="s">
        <v>80</v>
      </c>
      <c r="AY236" s="25" t="s">
        <v>121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25" t="s">
        <v>78</v>
      </c>
      <c r="BK236" s="213">
        <f>ROUND(I236*H236,2)</f>
        <v>0</v>
      </c>
      <c r="BL236" s="25" t="s">
        <v>140</v>
      </c>
      <c r="BM236" s="25" t="s">
        <v>458</v>
      </c>
    </row>
    <row r="237" s="12" customFormat="1">
      <c r="B237" s="226"/>
      <c r="D237" s="219" t="s">
        <v>186</v>
      </c>
      <c r="E237" s="227" t="s">
        <v>5</v>
      </c>
      <c r="F237" s="228" t="s">
        <v>459</v>
      </c>
      <c r="H237" s="229">
        <v>496.80000000000001</v>
      </c>
      <c r="I237" s="230"/>
      <c r="L237" s="226"/>
      <c r="M237" s="231"/>
      <c r="N237" s="232"/>
      <c r="O237" s="232"/>
      <c r="P237" s="232"/>
      <c r="Q237" s="232"/>
      <c r="R237" s="232"/>
      <c r="S237" s="232"/>
      <c r="T237" s="233"/>
      <c r="AT237" s="227" t="s">
        <v>186</v>
      </c>
      <c r="AU237" s="227" t="s">
        <v>80</v>
      </c>
      <c r="AV237" s="12" t="s">
        <v>80</v>
      </c>
      <c r="AW237" s="12" t="s">
        <v>34</v>
      </c>
      <c r="AX237" s="12" t="s">
        <v>70</v>
      </c>
      <c r="AY237" s="227" t="s">
        <v>121</v>
      </c>
    </row>
    <row r="238" s="12" customFormat="1">
      <c r="B238" s="226"/>
      <c r="D238" s="219" t="s">
        <v>186</v>
      </c>
      <c r="E238" s="227" t="s">
        <v>5</v>
      </c>
      <c r="F238" s="228" t="s">
        <v>460</v>
      </c>
      <c r="H238" s="229">
        <v>15.1</v>
      </c>
      <c r="I238" s="230"/>
      <c r="L238" s="226"/>
      <c r="M238" s="231"/>
      <c r="N238" s="232"/>
      <c r="O238" s="232"/>
      <c r="P238" s="232"/>
      <c r="Q238" s="232"/>
      <c r="R238" s="232"/>
      <c r="S238" s="232"/>
      <c r="T238" s="233"/>
      <c r="AT238" s="227" t="s">
        <v>186</v>
      </c>
      <c r="AU238" s="227" t="s">
        <v>80</v>
      </c>
      <c r="AV238" s="12" t="s">
        <v>80</v>
      </c>
      <c r="AW238" s="12" t="s">
        <v>34</v>
      </c>
      <c r="AX238" s="12" t="s">
        <v>70</v>
      </c>
      <c r="AY238" s="227" t="s">
        <v>121</v>
      </c>
    </row>
    <row r="239" s="12" customFormat="1">
      <c r="B239" s="226"/>
      <c r="D239" s="219" t="s">
        <v>186</v>
      </c>
      <c r="E239" s="227" t="s">
        <v>5</v>
      </c>
      <c r="F239" s="228" t="s">
        <v>461</v>
      </c>
      <c r="H239" s="229">
        <v>49.799999999999997</v>
      </c>
      <c r="I239" s="230"/>
      <c r="L239" s="226"/>
      <c r="M239" s="231"/>
      <c r="N239" s="232"/>
      <c r="O239" s="232"/>
      <c r="P239" s="232"/>
      <c r="Q239" s="232"/>
      <c r="R239" s="232"/>
      <c r="S239" s="232"/>
      <c r="T239" s="233"/>
      <c r="AT239" s="227" t="s">
        <v>186</v>
      </c>
      <c r="AU239" s="227" t="s">
        <v>80</v>
      </c>
      <c r="AV239" s="12" t="s">
        <v>80</v>
      </c>
      <c r="AW239" s="12" t="s">
        <v>34</v>
      </c>
      <c r="AX239" s="12" t="s">
        <v>70</v>
      </c>
      <c r="AY239" s="227" t="s">
        <v>121</v>
      </c>
    </row>
    <row r="240" s="12" customFormat="1">
      <c r="B240" s="226"/>
      <c r="D240" s="219" t="s">
        <v>186</v>
      </c>
      <c r="E240" s="227" t="s">
        <v>5</v>
      </c>
      <c r="F240" s="228" t="s">
        <v>383</v>
      </c>
      <c r="H240" s="229">
        <v>6.9000000000000004</v>
      </c>
      <c r="I240" s="230"/>
      <c r="L240" s="226"/>
      <c r="M240" s="231"/>
      <c r="N240" s="232"/>
      <c r="O240" s="232"/>
      <c r="P240" s="232"/>
      <c r="Q240" s="232"/>
      <c r="R240" s="232"/>
      <c r="S240" s="232"/>
      <c r="T240" s="233"/>
      <c r="AT240" s="227" t="s">
        <v>186</v>
      </c>
      <c r="AU240" s="227" t="s">
        <v>80</v>
      </c>
      <c r="AV240" s="12" t="s">
        <v>80</v>
      </c>
      <c r="AW240" s="12" t="s">
        <v>34</v>
      </c>
      <c r="AX240" s="12" t="s">
        <v>70</v>
      </c>
      <c r="AY240" s="227" t="s">
        <v>121</v>
      </c>
    </row>
    <row r="241" s="12" customFormat="1">
      <c r="B241" s="226"/>
      <c r="D241" s="219" t="s">
        <v>186</v>
      </c>
      <c r="E241" s="227" t="s">
        <v>5</v>
      </c>
      <c r="F241" s="228" t="s">
        <v>462</v>
      </c>
      <c r="H241" s="229">
        <v>87.200000000000003</v>
      </c>
      <c r="I241" s="230"/>
      <c r="L241" s="226"/>
      <c r="M241" s="231"/>
      <c r="N241" s="232"/>
      <c r="O241" s="232"/>
      <c r="P241" s="232"/>
      <c r="Q241" s="232"/>
      <c r="R241" s="232"/>
      <c r="S241" s="232"/>
      <c r="T241" s="233"/>
      <c r="AT241" s="227" t="s">
        <v>186</v>
      </c>
      <c r="AU241" s="227" t="s">
        <v>80</v>
      </c>
      <c r="AV241" s="12" t="s">
        <v>80</v>
      </c>
      <c r="AW241" s="12" t="s">
        <v>34</v>
      </c>
      <c r="AX241" s="12" t="s">
        <v>70</v>
      </c>
      <c r="AY241" s="227" t="s">
        <v>121</v>
      </c>
    </row>
    <row r="242" s="11" customFormat="1">
      <c r="B242" s="218"/>
      <c r="D242" s="219" t="s">
        <v>186</v>
      </c>
      <c r="E242" s="220" t="s">
        <v>5</v>
      </c>
      <c r="F242" s="221" t="s">
        <v>463</v>
      </c>
      <c r="H242" s="220" t="s">
        <v>5</v>
      </c>
      <c r="I242" s="222"/>
      <c r="L242" s="218"/>
      <c r="M242" s="223"/>
      <c r="N242" s="224"/>
      <c r="O242" s="224"/>
      <c r="P242" s="224"/>
      <c r="Q242" s="224"/>
      <c r="R242" s="224"/>
      <c r="S242" s="224"/>
      <c r="T242" s="225"/>
      <c r="AT242" s="220" t="s">
        <v>186</v>
      </c>
      <c r="AU242" s="220" t="s">
        <v>80</v>
      </c>
      <c r="AV242" s="11" t="s">
        <v>78</v>
      </c>
      <c r="AW242" s="11" t="s">
        <v>34</v>
      </c>
      <c r="AX242" s="11" t="s">
        <v>70</v>
      </c>
      <c r="AY242" s="220" t="s">
        <v>121</v>
      </c>
    </row>
    <row r="243" s="12" customFormat="1">
      <c r="B243" s="226"/>
      <c r="D243" s="219" t="s">
        <v>186</v>
      </c>
      <c r="E243" s="227" t="s">
        <v>5</v>
      </c>
      <c r="F243" s="228" t="s">
        <v>464</v>
      </c>
      <c r="H243" s="229">
        <v>654.79999999999995</v>
      </c>
      <c r="I243" s="230"/>
      <c r="L243" s="226"/>
      <c r="M243" s="231"/>
      <c r="N243" s="232"/>
      <c r="O243" s="232"/>
      <c r="P243" s="232"/>
      <c r="Q243" s="232"/>
      <c r="R243" s="232"/>
      <c r="S243" s="232"/>
      <c r="T243" s="233"/>
      <c r="AT243" s="227" t="s">
        <v>186</v>
      </c>
      <c r="AU243" s="227" t="s">
        <v>80</v>
      </c>
      <c r="AV243" s="12" t="s">
        <v>80</v>
      </c>
      <c r="AW243" s="12" t="s">
        <v>34</v>
      </c>
      <c r="AX243" s="12" t="s">
        <v>70</v>
      </c>
      <c r="AY243" s="227" t="s">
        <v>121</v>
      </c>
    </row>
    <row r="244" s="12" customFormat="1">
      <c r="B244" s="226"/>
      <c r="D244" s="219" t="s">
        <v>186</v>
      </c>
      <c r="E244" s="227" t="s">
        <v>5</v>
      </c>
      <c r="F244" s="228" t="s">
        <v>465</v>
      </c>
      <c r="H244" s="229">
        <v>796</v>
      </c>
      <c r="I244" s="230"/>
      <c r="L244" s="226"/>
      <c r="M244" s="231"/>
      <c r="N244" s="232"/>
      <c r="O244" s="232"/>
      <c r="P244" s="232"/>
      <c r="Q244" s="232"/>
      <c r="R244" s="232"/>
      <c r="S244" s="232"/>
      <c r="T244" s="233"/>
      <c r="AT244" s="227" t="s">
        <v>186</v>
      </c>
      <c r="AU244" s="227" t="s">
        <v>80</v>
      </c>
      <c r="AV244" s="12" t="s">
        <v>80</v>
      </c>
      <c r="AW244" s="12" t="s">
        <v>34</v>
      </c>
      <c r="AX244" s="12" t="s">
        <v>70</v>
      </c>
      <c r="AY244" s="227" t="s">
        <v>121</v>
      </c>
    </row>
    <row r="245" s="13" customFormat="1">
      <c r="B245" s="234"/>
      <c r="D245" s="219" t="s">
        <v>186</v>
      </c>
      <c r="E245" s="235" t="s">
        <v>5</v>
      </c>
      <c r="F245" s="236" t="s">
        <v>200</v>
      </c>
      <c r="H245" s="237">
        <v>2106.5999999999999</v>
      </c>
      <c r="I245" s="238"/>
      <c r="L245" s="234"/>
      <c r="M245" s="239"/>
      <c r="N245" s="240"/>
      <c r="O245" s="240"/>
      <c r="P245" s="240"/>
      <c r="Q245" s="240"/>
      <c r="R245" s="240"/>
      <c r="S245" s="240"/>
      <c r="T245" s="241"/>
      <c r="AT245" s="235" t="s">
        <v>186</v>
      </c>
      <c r="AU245" s="235" t="s">
        <v>80</v>
      </c>
      <c r="AV245" s="13" t="s">
        <v>140</v>
      </c>
      <c r="AW245" s="13" t="s">
        <v>34</v>
      </c>
      <c r="AX245" s="13" t="s">
        <v>78</v>
      </c>
      <c r="AY245" s="235" t="s">
        <v>121</v>
      </c>
    </row>
    <row r="246" s="1" customFormat="1" ht="25.5" customHeight="1">
      <c r="B246" s="201"/>
      <c r="C246" s="202" t="s">
        <v>466</v>
      </c>
      <c r="D246" s="202" t="s">
        <v>124</v>
      </c>
      <c r="E246" s="203" t="s">
        <v>467</v>
      </c>
      <c r="F246" s="204" t="s">
        <v>468</v>
      </c>
      <c r="G246" s="205" t="s">
        <v>184</v>
      </c>
      <c r="H246" s="206">
        <v>398</v>
      </c>
      <c r="I246" s="207"/>
      <c r="J246" s="208">
        <f>ROUND(I246*H246,2)</f>
        <v>0</v>
      </c>
      <c r="K246" s="204" t="s">
        <v>128</v>
      </c>
      <c r="L246" s="47"/>
      <c r="M246" s="209" t="s">
        <v>5</v>
      </c>
      <c r="N246" s="210" t="s">
        <v>41</v>
      </c>
      <c r="O246" s="48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AR246" s="25" t="s">
        <v>140</v>
      </c>
      <c r="AT246" s="25" t="s">
        <v>124</v>
      </c>
      <c r="AU246" s="25" t="s">
        <v>80</v>
      </c>
      <c r="AY246" s="25" t="s">
        <v>121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25" t="s">
        <v>78</v>
      </c>
      <c r="BK246" s="213">
        <f>ROUND(I246*H246,2)</f>
        <v>0</v>
      </c>
      <c r="BL246" s="25" t="s">
        <v>140</v>
      </c>
      <c r="BM246" s="25" t="s">
        <v>469</v>
      </c>
    </row>
    <row r="247" s="11" customFormat="1">
      <c r="B247" s="218"/>
      <c r="D247" s="219" t="s">
        <v>186</v>
      </c>
      <c r="E247" s="220" t="s">
        <v>5</v>
      </c>
      <c r="F247" s="221" t="s">
        <v>470</v>
      </c>
      <c r="H247" s="220" t="s">
        <v>5</v>
      </c>
      <c r="I247" s="222"/>
      <c r="L247" s="218"/>
      <c r="M247" s="223"/>
      <c r="N247" s="224"/>
      <c r="O247" s="224"/>
      <c r="P247" s="224"/>
      <c r="Q247" s="224"/>
      <c r="R247" s="224"/>
      <c r="S247" s="224"/>
      <c r="T247" s="225"/>
      <c r="AT247" s="220" t="s">
        <v>186</v>
      </c>
      <c r="AU247" s="220" t="s">
        <v>80</v>
      </c>
      <c r="AV247" s="11" t="s">
        <v>78</v>
      </c>
      <c r="AW247" s="11" t="s">
        <v>34</v>
      </c>
      <c r="AX247" s="11" t="s">
        <v>70</v>
      </c>
      <c r="AY247" s="220" t="s">
        <v>121</v>
      </c>
    </row>
    <row r="248" s="12" customFormat="1">
      <c r="B248" s="226"/>
      <c r="D248" s="219" t="s">
        <v>186</v>
      </c>
      <c r="E248" s="227" t="s">
        <v>5</v>
      </c>
      <c r="F248" s="228" t="s">
        <v>471</v>
      </c>
      <c r="H248" s="229">
        <v>398</v>
      </c>
      <c r="I248" s="230"/>
      <c r="L248" s="226"/>
      <c r="M248" s="231"/>
      <c r="N248" s="232"/>
      <c r="O248" s="232"/>
      <c r="P248" s="232"/>
      <c r="Q248" s="232"/>
      <c r="R248" s="232"/>
      <c r="S248" s="232"/>
      <c r="T248" s="233"/>
      <c r="AT248" s="227" t="s">
        <v>186</v>
      </c>
      <c r="AU248" s="227" t="s">
        <v>80</v>
      </c>
      <c r="AV248" s="12" t="s">
        <v>80</v>
      </c>
      <c r="AW248" s="12" t="s">
        <v>34</v>
      </c>
      <c r="AX248" s="12" t="s">
        <v>78</v>
      </c>
      <c r="AY248" s="227" t="s">
        <v>121</v>
      </c>
    </row>
    <row r="249" s="1" customFormat="1" ht="25.5" customHeight="1">
      <c r="B249" s="201"/>
      <c r="C249" s="202" t="s">
        <v>472</v>
      </c>
      <c r="D249" s="202" t="s">
        <v>124</v>
      </c>
      <c r="E249" s="203" t="s">
        <v>473</v>
      </c>
      <c r="F249" s="204" t="s">
        <v>474</v>
      </c>
      <c r="G249" s="205" t="s">
        <v>184</v>
      </c>
      <c r="H249" s="206">
        <v>1439.0999999999999</v>
      </c>
      <c r="I249" s="207"/>
      <c r="J249" s="208">
        <f>ROUND(I249*H249,2)</f>
        <v>0</v>
      </c>
      <c r="K249" s="204" t="s">
        <v>128</v>
      </c>
      <c r="L249" s="47"/>
      <c r="M249" s="209" t="s">
        <v>5</v>
      </c>
      <c r="N249" s="210" t="s">
        <v>41</v>
      </c>
      <c r="O249" s="48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AR249" s="25" t="s">
        <v>140</v>
      </c>
      <c r="AT249" s="25" t="s">
        <v>124</v>
      </c>
      <c r="AU249" s="25" t="s">
        <v>80</v>
      </c>
      <c r="AY249" s="25" t="s">
        <v>121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25" t="s">
        <v>78</v>
      </c>
      <c r="BK249" s="213">
        <f>ROUND(I249*H249,2)</f>
        <v>0</v>
      </c>
      <c r="BL249" s="25" t="s">
        <v>140</v>
      </c>
      <c r="BM249" s="25" t="s">
        <v>475</v>
      </c>
    </row>
    <row r="250" s="12" customFormat="1">
      <c r="B250" s="226"/>
      <c r="D250" s="219" t="s">
        <v>186</v>
      </c>
      <c r="E250" s="227" t="s">
        <v>5</v>
      </c>
      <c r="F250" s="228" t="s">
        <v>476</v>
      </c>
      <c r="H250" s="229">
        <v>511.89999999999998</v>
      </c>
      <c r="I250" s="230"/>
      <c r="L250" s="226"/>
      <c r="M250" s="231"/>
      <c r="N250" s="232"/>
      <c r="O250" s="232"/>
      <c r="P250" s="232"/>
      <c r="Q250" s="232"/>
      <c r="R250" s="232"/>
      <c r="S250" s="232"/>
      <c r="T250" s="233"/>
      <c r="AT250" s="227" t="s">
        <v>186</v>
      </c>
      <c r="AU250" s="227" t="s">
        <v>80</v>
      </c>
      <c r="AV250" s="12" t="s">
        <v>80</v>
      </c>
      <c r="AW250" s="12" t="s">
        <v>34</v>
      </c>
      <c r="AX250" s="12" t="s">
        <v>70</v>
      </c>
      <c r="AY250" s="227" t="s">
        <v>121</v>
      </c>
    </row>
    <row r="251" s="12" customFormat="1">
      <c r="B251" s="226"/>
      <c r="D251" s="219" t="s">
        <v>186</v>
      </c>
      <c r="E251" s="227" t="s">
        <v>5</v>
      </c>
      <c r="F251" s="228" t="s">
        <v>477</v>
      </c>
      <c r="H251" s="229">
        <v>113.40000000000001</v>
      </c>
      <c r="I251" s="230"/>
      <c r="L251" s="226"/>
      <c r="M251" s="231"/>
      <c r="N251" s="232"/>
      <c r="O251" s="232"/>
      <c r="P251" s="232"/>
      <c r="Q251" s="232"/>
      <c r="R251" s="232"/>
      <c r="S251" s="232"/>
      <c r="T251" s="233"/>
      <c r="AT251" s="227" t="s">
        <v>186</v>
      </c>
      <c r="AU251" s="227" t="s">
        <v>80</v>
      </c>
      <c r="AV251" s="12" t="s">
        <v>80</v>
      </c>
      <c r="AW251" s="12" t="s">
        <v>34</v>
      </c>
      <c r="AX251" s="12" t="s">
        <v>70</v>
      </c>
      <c r="AY251" s="227" t="s">
        <v>121</v>
      </c>
    </row>
    <row r="252" s="12" customFormat="1">
      <c r="B252" s="226"/>
      <c r="D252" s="219" t="s">
        <v>186</v>
      </c>
      <c r="E252" s="227" t="s">
        <v>5</v>
      </c>
      <c r="F252" s="228" t="s">
        <v>478</v>
      </c>
      <c r="H252" s="229">
        <v>398</v>
      </c>
      <c r="I252" s="230"/>
      <c r="L252" s="226"/>
      <c r="M252" s="231"/>
      <c r="N252" s="232"/>
      <c r="O252" s="232"/>
      <c r="P252" s="232"/>
      <c r="Q252" s="232"/>
      <c r="R252" s="232"/>
      <c r="S252" s="232"/>
      <c r="T252" s="233"/>
      <c r="AT252" s="227" t="s">
        <v>186</v>
      </c>
      <c r="AU252" s="227" t="s">
        <v>80</v>
      </c>
      <c r="AV252" s="12" t="s">
        <v>80</v>
      </c>
      <c r="AW252" s="12" t="s">
        <v>34</v>
      </c>
      <c r="AX252" s="12" t="s">
        <v>70</v>
      </c>
      <c r="AY252" s="227" t="s">
        <v>121</v>
      </c>
    </row>
    <row r="253" s="12" customFormat="1">
      <c r="B253" s="226"/>
      <c r="D253" s="219" t="s">
        <v>186</v>
      </c>
      <c r="E253" s="227" t="s">
        <v>5</v>
      </c>
      <c r="F253" s="228" t="s">
        <v>384</v>
      </c>
      <c r="H253" s="229">
        <v>327.39999999999998</v>
      </c>
      <c r="I253" s="230"/>
      <c r="L253" s="226"/>
      <c r="M253" s="231"/>
      <c r="N253" s="232"/>
      <c r="O253" s="232"/>
      <c r="P253" s="232"/>
      <c r="Q253" s="232"/>
      <c r="R253" s="232"/>
      <c r="S253" s="232"/>
      <c r="T253" s="233"/>
      <c r="AT253" s="227" t="s">
        <v>186</v>
      </c>
      <c r="AU253" s="227" t="s">
        <v>80</v>
      </c>
      <c r="AV253" s="12" t="s">
        <v>80</v>
      </c>
      <c r="AW253" s="12" t="s">
        <v>34</v>
      </c>
      <c r="AX253" s="12" t="s">
        <v>70</v>
      </c>
      <c r="AY253" s="227" t="s">
        <v>121</v>
      </c>
    </row>
    <row r="254" s="12" customFormat="1">
      <c r="B254" s="226"/>
      <c r="D254" s="219" t="s">
        <v>186</v>
      </c>
      <c r="E254" s="227" t="s">
        <v>5</v>
      </c>
      <c r="F254" s="228" t="s">
        <v>479</v>
      </c>
      <c r="H254" s="229">
        <v>87.200000000000003</v>
      </c>
      <c r="I254" s="230"/>
      <c r="L254" s="226"/>
      <c r="M254" s="231"/>
      <c r="N254" s="232"/>
      <c r="O254" s="232"/>
      <c r="P254" s="232"/>
      <c r="Q254" s="232"/>
      <c r="R254" s="232"/>
      <c r="S254" s="232"/>
      <c r="T254" s="233"/>
      <c r="AT254" s="227" t="s">
        <v>186</v>
      </c>
      <c r="AU254" s="227" t="s">
        <v>80</v>
      </c>
      <c r="AV254" s="12" t="s">
        <v>80</v>
      </c>
      <c r="AW254" s="12" t="s">
        <v>34</v>
      </c>
      <c r="AX254" s="12" t="s">
        <v>70</v>
      </c>
      <c r="AY254" s="227" t="s">
        <v>121</v>
      </c>
    </row>
    <row r="255" s="12" customFormat="1">
      <c r="B255" s="226"/>
      <c r="D255" s="219" t="s">
        <v>186</v>
      </c>
      <c r="E255" s="227" t="s">
        <v>5</v>
      </c>
      <c r="F255" s="228" t="s">
        <v>480</v>
      </c>
      <c r="H255" s="229">
        <v>1.2</v>
      </c>
      <c r="I255" s="230"/>
      <c r="L255" s="226"/>
      <c r="M255" s="231"/>
      <c r="N255" s="232"/>
      <c r="O255" s="232"/>
      <c r="P255" s="232"/>
      <c r="Q255" s="232"/>
      <c r="R255" s="232"/>
      <c r="S255" s="232"/>
      <c r="T255" s="233"/>
      <c r="AT255" s="227" t="s">
        <v>186</v>
      </c>
      <c r="AU255" s="227" t="s">
        <v>80</v>
      </c>
      <c r="AV255" s="12" t="s">
        <v>80</v>
      </c>
      <c r="AW255" s="12" t="s">
        <v>34</v>
      </c>
      <c r="AX255" s="12" t="s">
        <v>70</v>
      </c>
      <c r="AY255" s="227" t="s">
        <v>121</v>
      </c>
    </row>
    <row r="256" s="13" customFormat="1">
      <c r="B256" s="234"/>
      <c r="D256" s="219" t="s">
        <v>186</v>
      </c>
      <c r="E256" s="235" t="s">
        <v>5</v>
      </c>
      <c r="F256" s="236" t="s">
        <v>200</v>
      </c>
      <c r="H256" s="237">
        <v>1439.0999999999999</v>
      </c>
      <c r="I256" s="238"/>
      <c r="L256" s="234"/>
      <c r="M256" s="239"/>
      <c r="N256" s="240"/>
      <c r="O256" s="240"/>
      <c r="P256" s="240"/>
      <c r="Q256" s="240"/>
      <c r="R256" s="240"/>
      <c r="S256" s="240"/>
      <c r="T256" s="241"/>
      <c r="AT256" s="235" t="s">
        <v>186</v>
      </c>
      <c r="AU256" s="235" t="s">
        <v>80</v>
      </c>
      <c r="AV256" s="13" t="s">
        <v>140</v>
      </c>
      <c r="AW256" s="13" t="s">
        <v>34</v>
      </c>
      <c r="AX256" s="13" t="s">
        <v>78</v>
      </c>
      <c r="AY256" s="235" t="s">
        <v>121</v>
      </c>
    </row>
    <row r="257" s="1" customFormat="1" ht="25.5" customHeight="1">
      <c r="B257" s="201"/>
      <c r="C257" s="202" t="s">
        <v>481</v>
      </c>
      <c r="D257" s="202" t="s">
        <v>124</v>
      </c>
      <c r="E257" s="203" t="s">
        <v>482</v>
      </c>
      <c r="F257" s="204" t="s">
        <v>483</v>
      </c>
      <c r="G257" s="205" t="s">
        <v>184</v>
      </c>
      <c r="H257" s="206">
        <v>813.79999999999995</v>
      </c>
      <c r="I257" s="207"/>
      <c r="J257" s="208">
        <f>ROUND(I257*H257,2)</f>
        <v>0</v>
      </c>
      <c r="K257" s="204" t="s">
        <v>128</v>
      </c>
      <c r="L257" s="47"/>
      <c r="M257" s="209" t="s">
        <v>5</v>
      </c>
      <c r="N257" s="210" t="s">
        <v>41</v>
      </c>
      <c r="O257" s="48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AR257" s="25" t="s">
        <v>140</v>
      </c>
      <c r="AT257" s="25" t="s">
        <v>124</v>
      </c>
      <c r="AU257" s="25" t="s">
        <v>80</v>
      </c>
      <c r="AY257" s="25" t="s">
        <v>121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25" t="s">
        <v>78</v>
      </c>
      <c r="BK257" s="213">
        <f>ROUND(I257*H257,2)</f>
        <v>0</v>
      </c>
      <c r="BL257" s="25" t="s">
        <v>140</v>
      </c>
      <c r="BM257" s="25" t="s">
        <v>484</v>
      </c>
    </row>
    <row r="258" s="12" customFormat="1">
      <c r="B258" s="226"/>
      <c r="D258" s="219" t="s">
        <v>186</v>
      </c>
      <c r="E258" s="227" t="s">
        <v>5</v>
      </c>
      <c r="F258" s="228" t="s">
        <v>384</v>
      </c>
      <c r="H258" s="229">
        <v>327.39999999999998</v>
      </c>
      <c r="I258" s="230"/>
      <c r="L258" s="226"/>
      <c r="M258" s="231"/>
      <c r="N258" s="232"/>
      <c r="O258" s="232"/>
      <c r="P258" s="232"/>
      <c r="Q258" s="232"/>
      <c r="R258" s="232"/>
      <c r="S258" s="232"/>
      <c r="T258" s="233"/>
      <c r="AT258" s="227" t="s">
        <v>186</v>
      </c>
      <c r="AU258" s="227" t="s">
        <v>80</v>
      </c>
      <c r="AV258" s="12" t="s">
        <v>80</v>
      </c>
      <c r="AW258" s="12" t="s">
        <v>34</v>
      </c>
      <c r="AX258" s="12" t="s">
        <v>70</v>
      </c>
      <c r="AY258" s="227" t="s">
        <v>121</v>
      </c>
    </row>
    <row r="259" s="12" customFormat="1">
      <c r="B259" s="226"/>
      <c r="D259" s="219" t="s">
        <v>186</v>
      </c>
      <c r="E259" s="227" t="s">
        <v>5</v>
      </c>
      <c r="F259" s="228" t="s">
        <v>478</v>
      </c>
      <c r="H259" s="229">
        <v>398</v>
      </c>
      <c r="I259" s="230"/>
      <c r="L259" s="226"/>
      <c r="M259" s="231"/>
      <c r="N259" s="232"/>
      <c r="O259" s="232"/>
      <c r="P259" s="232"/>
      <c r="Q259" s="232"/>
      <c r="R259" s="232"/>
      <c r="S259" s="232"/>
      <c r="T259" s="233"/>
      <c r="AT259" s="227" t="s">
        <v>186</v>
      </c>
      <c r="AU259" s="227" t="s">
        <v>80</v>
      </c>
      <c r="AV259" s="12" t="s">
        <v>80</v>
      </c>
      <c r="AW259" s="12" t="s">
        <v>34</v>
      </c>
      <c r="AX259" s="12" t="s">
        <v>70</v>
      </c>
      <c r="AY259" s="227" t="s">
        <v>121</v>
      </c>
    </row>
    <row r="260" s="12" customFormat="1">
      <c r="B260" s="226"/>
      <c r="D260" s="219" t="s">
        <v>186</v>
      </c>
      <c r="E260" s="227" t="s">
        <v>5</v>
      </c>
      <c r="F260" s="228" t="s">
        <v>479</v>
      </c>
      <c r="H260" s="229">
        <v>87.200000000000003</v>
      </c>
      <c r="I260" s="230"/>
      <c r="L260" s="226"/>
      <c r="M260" s="231"/>
      <c r="N260" s="232"/>
      <c r="O260" s="232"/>
      <c r="P260" s="232"/>
      <c r="Q260" s="232"/>
      <c r="R260" s="232"/>
      <c r="S260" s="232"/>
      <c r="T260" s="233"/>
      <c r="AT260" s="227" t="s">
        <v>186</v>
      </c>
      <c r="AU260" s="227" t="s">
        <v>80</v>
      </c>
      <c r="AV260" s="12" t="s">
        <v>80</v>
      </c>
      <c r="AW260" s="12" t="s">
        <v>34</v>
      </c>
      <c r="AX260" s="12" t="s">
        <v>70</v>
      </c>
      <c r="AY260" s="227" t="s">
        <v>121</v>
      </c>
    </row>
    <row r="261" s="12" customFormat="1">
      <c r="B261" s="226"/>
      <c r="D261" s="219" t="s">
        <v>186</v>
      </c>
      <c r="E261" s="227" t="s">
        <v>5</v>
      </c>
      <c r="F261" s="228" t="s">
        <v>485</v>
      </c>
      <c r="H261" s="229">
        <v>1.2</v>
      </c>
      <c r="I261" s="230"/>
      <c r="L261" s="226"/>
      <c r="M261" s="231"/>
      <c r="N261" s="232"/>
      <c r="O261" s="232"/>
      <c r="P261" s="232"/>
      <c r="Q261" s="232"/>
      <c r="R261" s="232"/>
      <c r="S261" s="232"/>
      <c r="T261" s="233"/>
      <c r="AT261" s="227" t="s">
        <v>186</v>
      </c>
      <c r="AU261" s="227" t="s">
        <v>80</v>
      </c>
      <c r="AV261" s="12" t="s">
        <v>80</v>
      </c>
      <c r="AW261" s="12" t="s">
        <v>34</v>
      </c>
      <c r="AX261" s="12" t="s">
        <v>70</v>
      </c>
      <c r="AY261" s="227" t="s">
        <v>121</v>
      </c>
    </row>
    <row r="262" s="13" customFormat="1">
      <c r="B262" s="234"/>
      <c r="D262" s="219" t="s">
        <v>186</v>
      </c>
      <c r="E262" s="235" t="s">
        <v>5</v>
      </c>
      <c r="F262" s="236" t="s">
        <v>200</v>
      </c>
      <c r="H262" s="237">
        <v>813.79999999999995</v>
      </c>
      <c r="I262" s="238"/>
      <c r="L262" s="234"/>
      <c r="M262" s="239"/>
      <c r="N262" s="240"/>
      <c r="O262" s="240"/>
      <c r="P262" s="240"/>
      <c r="Q262" s="240"/>
      <c r="R262" s="240"/>
      <c r="S262" s="240"/>
      <c r="T262" s="241"/>
      <c r="AT262" s="235" t="s">
        <v>186</v>
      </c>
      <c r="AU262" s="235" t="s">
        <v>80</v>
      </c>
      <c r="AV262" s="13" t="s">
        <v>140</v>
      </c>
      <c r="AW262" s="13" t="s">
        <v>34</v>
      </c>
      <c r="AX262" s="13" t="s">
        <v>78</v>
      </c>
      <c r="AY262" s="235" t="s">
        <v>121</v>
      </c>
    </row>
    <row r="263" s="1" customFormat="1" ht="25.5" customHeight="1">
      <c r="B263" s="201"/>
      <c r="C263" s="202" t="s">
        <v>486</v>
      </c>
      <c r="D263" s="202" t="s">
        <v>124</v>
      </c>
      <c r="E263" s="203" t="s">
        <v>487</v>
      </c>
      <c r="F263" s="204" t="s">
        <v>488</v>
      </c>
      <c r="G263" s="205" t="s">
        <v>184</v>
      </c>
      <c r="H263" s="206">
        <v>436.60000000000002</v>
      </c>
      <c r="I263" s="207"/>
      <c r="J263" s="208">
        <f>ROUND(I263*H263,2)</f>
        <v>0</v>
      </c>
      <c r="K263" s="204" t="s">
        <v>128</v>
      </c>
      <c r="L263" s="47"/>
      <c r="M263" s="209" t="s">
        <v>5</v>
      </c>
      <c r="N263" s="210" t="s">
        <v>41</v>
      </c>
      <c r="O263" s="48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AR263" s="25" t="s">
        <v>140</v>
      </c>
      <c r="AT263" s="25" t="s">
        <v>124</v>
      </c>
      <c r="AU263" s="25" t="s">
        <v>80</v>
      </c>
      <c r="AY263" s="25" t="s">
        <v>121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25" t="s">
        <v>78</v>
      </c>
      <c r="BK263" s="213">
        <f>ROUND(I263*H263,2)</f>
        <v>0</v>
      </c>
      <c r="BL263" s="25" t="s">
        <v>140</v>
      </c>
      <c r="BM263" s="25" t="s">
        <v>489</v>
      </c>
    </row>
    <row r="264" s="12" customFormat="1">
      <c r="B264" s="226"/>
      <c r="D264" s="219" t="s">
        <v>186</v>
      </c>
      <c r="E264" s="227" t="s">
        <v>5</v>
      </c>
      <c r="F264" s="228" t="s">
        <v>478</v>
      </c>
      <c r="H264" s="229">
        <v>398</v>
      </c>
      <c r="I264" s="230"/>
      <c r="L264" s="226"/>
      <c r="M264" s="231"/>
      <c r="N264" s="232"/>
      <c r="O264" s="232"/>
      <c r="P264" s="232"/>
      <c r="Q264" s="232"/>
      <c r="R264" s="232"/>
      <c r="S264" s="232"/>
      <c r="T264" s="233"/>
      <c r="AT264" s="227" t="s">
        <v>186</v>
      </c>
      <c r="AU264" s="227" t="s">
        <v>80</v>
      </c>
      <c r="AV264" s="12" t="s">
        <v>80</v>
      </c>
      <c r="AW264" s="12" t="s">
        <v>34</v>
      </c>
      <c r="AX264" s="12" t="s">
        <v>70</v>
      </c>
      <c r="AY264" s="227" t="s">
        <v>121</v>
      </c>
    </row>
    <row r="265" s="12" customFormat="1">
      <c r="B265" s="226"/>
      <c r="D265" s="219" t="s">
        <v>186</v>
      </c>
      <c r="E265" s="227" t="s">
        <v>5</v>
      </c>
      <c r="F265" s="228" t="s">
        <v>490</v>
      </c>
      <c r="H265" s="229">
        <v>38.600000000000001</v>
      </c>
      <c r="I265" s="230"/>
      <c r="L265" s="226"/>
      <c r="M265" s="231"/>
      <c r="N265" s="232"/>
      <c r="O265" s="232"/>
      <c r="P265" s="232"/>
      <c r="Q265" s="232"/>
      <c r="R265" s="232"/>
      <c r="S265" s="232"/>
      <c r="T265" s="233"/>
      <c r="AT265" s="227" t="s">
        <v>186</v>
      </c>
      <c r="AU265" s="227" t="s">
        <v>80</v>
      </c>
      <c r="AV265" s="12" t="s">
        <v>80</v>
      </c>
      <c r="AW265" s="12" t="s">
        <v>34</v>
      </c>
      <c r="AX265" s="12" t="s">
        <v>70</v>
      </c>
      <c r="AY265" s="227" t="s">
        <v>121</v>
      </c>
    </row>
    <row r="266" s="13" customFormat="1">
      <c r="B266" s="234"/>
      <c r="D266" s="219" t="s">
        <v>186</v>
      </c>
      <c r="E266" s="235" t="s">
        <v>5</v>
      </c>
      <c r="F266" s="236" t="s">
        <v>200</v>
      </c>
      <c r="H266" s="237">
        <v>436.60000000000002</v>
      </c>
      <c r="I266" s="238"/>
      <c r="L266" s="234"/>
      <c r="M266" s="239"/>
      <c r="N266" s="240"/>
      <c r="O266" s="240"/>
      <c r="P266" s="240"/>
      <c r="Q266" s="240"/>
      <c r="R266" s="240"/>
      <c r="S266" s="240"/>
      <c r="T266" s="241"/>
      <c r="AT266" s="235" t="s">
        <v>186</v>
      </c>
      <c r="AU266" s="235" t="s">
        <v>80</v>
      </c>
      <c r="AV266" s="13" t="s">
        <v>140</v>
      </c>
      <c r="AW266" s="13" t="s">
        <v>34</v>
      </c>
      <c r="AX266" s="13" t="s">
        <v>78</v>
      </c>
      <c r="AY266" s="235" t="s">
        <v>121</v>
      </c>
    </row>
    <row r="267" s="1" customFormat="1" ht="38.25" customHeight="1">
      <c r="B267" s="201"/>
      <c r="C267" s="202" t="s">
        <v>491</v>
      </c>
      <c r="D267" s="202" t="s">
        <v>124</v>
      </c>
      <c r="E267" s="203" t="s">
        <v>492</v>
      </c>
      <c r="F267" s="204" t="s">
        <v>493</v>
      </c>
      <c r="G267" s="205" t="s">
        <v>184</v>
      </c>
      <c r="H267" s="206">
        <v>436.60000000000002</v>
      </c>
      <c r="I267" s="207"/>
      <c r="J267" s="208">
        <f>ROUND(I267*H267,2)</f>
        <v>0</v>
      </c>
      <c r="K267" s="204" t="s">
        <v>128</v>
      </c>
      <c r="L267" s="47"/>
      <c r="M267" s="209" t="s">
        <v>5</v>
      </c>
      <c r="N267" s="210" t="s">
        <v>41</v>
      </c>
      <c r="O267" s="48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AR267" s="25" t="s">
        <v>140</v>
      </c>
      <c r="AT267" s="25" t="s">
        <v>124</v>
      </c>
      <c r="AU267" s="25" t="s">
        <v>80</v>
      </c>
      <c r="AY267" s="25" t="s">
        <v>121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25" t="s">
        <v>78</v>
      </c>
      <c r="BK267" s="213">
        <f>ROUND(I267*H267,2)</f>
        <v>0</v>
      </c>
      <c r="BL267" s="25" t="s">
        <v>140</v>
      </c>
      <c r="BM267" s="25" t="s">
        <v>494</v>
      </c>
    </row>
    <row r="268" s="12" customFormat="1">
      <c r="B268" s="226"/>
      <c r="D268" s="219" t="s">
        <v>186</v>
      </c>
      <c r="E268" s="227" t="s">
        <v>5</v>
      </c>
      <c r="F268" s="228" t="s">
        <v>495</v>
      </c>
      <c r="H268" s="229">
        <v>436.60000000000002</v>
      </c>
      <c r="I268" s="230"/>
      <c r="L268" s="226"/>
      <c r="M268" s="231"/>
      <c r="N268" s="232"/>
      <c r="O268" s="232"/>
      <c r="P268" s="232"/>
      <c r="Q268" s="232"/>
      <c r="R268" s="232"/>
      <c r="S268" s="232"/>
      <c r="T268" s="233"/>
      <c r="AT268" s="227" t="s">
        <v>186</v>
      </c>
      <c r="AU268" s="227" t="s">
        <v>80</v>
      </c>
      <c r="AV268" s="12" t="s">
        <v>80</v>
      </c>
      <c r="AW268" s="12" t="s">
        <v>34</v>
      </c>
      <c r="AX268" s="12" t="s">
        <v>78</v>
      </c>
      <c r="AY268" s="227" t="s">
        <v>121</v>
      </c>
    </row>
    <row r="269" s="1" customFormat="1" ht="25.5" customHeight="1">
      <c r="B269" s="201"/>
      <c r="C269" s="202" t="s">
        <v>496</v>
      </c>
      <c r="D269" s="202" t="s">
        <v>124</v>
      </c>
      <c r="E269" s="203" t="s">
        <v>497</v>
      </c>
      <c r="F269" s="204" t="s">
        <v>498</v>
      </c>
      <c r="G269" s="205" t="s">
        <v>184</v>
      </c>
      <c r="H269" s="206">
        <v>436.60000000000002</v>
      </c>
      <c r="I269" s="207"/>
      <c r="J269" s="208">
        <f>ROUND(I269*H269,2)</f>
        <v>0</v>
      </c>
      <c r="K269" s="204" t="s">
        <v>128</v>
      </c>
      <c r="L269" s="47"/>
      <c r="M269" s="209" t="s">
        <v>5</v>
      </c>
      <c r="N269" s="210" t="s">
        <v>41</v>
      </c>
      <c r="O269" s="48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AR269" s="25" t="s">
        <v>140</v>
      </c>
      <c r="AT269" s="25" t="s">
        <v>124</v>
      </c>
      <c r="AU269" s="25" t="s">
        <v>80</v>
      </c>
      <c r="AY269" s="25" t="s">
        <v>121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25" t="s">
        <v>78</v>
      </c>
      <c r="BK269" s="213">
        <f>ROUND(I269*H269,2)</f>
        <v>0</v>
      </c>
      <c r="BL269" s="25" t="s">
        <v>140</v>
      </c>
      <c r="BM269" s="25" t="s">
        <v>499</v>
      </c>
    </row>
    <row r="270" s="1" customFormat="1" ht="25.5" customHeight="1">
      <c r="B270" s="201"/>
      <c r="C270" s="202" t="s">
        <v>500</v>
      </c>
      <c r="D270" s="202" t="s">
        <v>124</v>
      </c>
      <c r="E270" s="203" t="s">
        <v>501</v>
      </c>
      <c r="F270" s="204" t="s">
        <v>502</v>
      </c>
      <c r="G270" s="205" t="s">
        <v>184</v>
      </c>
      <c r="H270" s="206">
        <v>100</v>
      </c>
      <c r="I270" s="207"/>
      <c r="J270" s="208">
        <f>ROUND(I270*H270,2)</f>
        <v>0</v>
      </c>
      <c r="K270" s="204" t="s">
        <v>128</v>
      </c>
      <c r="L270" s="47"/>
      <c r="M270" s="209" t="s">
        <v>5</v>
      </c>
      <c r="N270" s="210" t="s">
        <v>41</v>
      </c>
      <c r="O270" s="48"/>
      <c r="P270" s="211">
        <f>O270*H270</f>
        <v>0</v>
      </c>
      <c r="Q270" s="211">
        <v>0.083500000000000005</v>
      </c>
      <c r="R270" s="211">
        <f>Q270*H270</f>
        <v>8.3499999999999996</v>
      </c>
      <c r="S270" s="211">
        <v>0</v>
      </c>
      <c r="T270" s="212">
        <f>S270*H270</f>
        <v>0</v>
      </c>
      <c r="AR270" s="25" t="s">
        <v>140</v>
      </c>
      <c r="AT270" s="25" t="s">
        <v>124</v>
      </c>
      <c r="AU270" s="25" t="s">
        <v>80</v>
      </c>
      <c r="AY270" s="25" t="s">
        <v>121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25" t="s">
        <v>78</v>
      </c>
      <c r="BK270" s="213">
        <f>ROUND(I270*H270,2)</f>
        <v>0</v>
      </c>
      <c r="BL270" s="25" t="s">
        <v>140</v>
      </c>
      <c r="BM270" s="25" t="s">
        <v>503</v>
      </c>
    </row>
    <row r="271" s="12" customFormat="1">
      <c r="B271" s="226"/>
      <c r="D271" s="219" t="s">
        <v>186</v>
      </c>
      <c r="E271" s="227" t="s">
        <v>5</v>
      </c>
      <c r="F271" s="228" t="s">
        <v>504</v>
      </c>
      <c r="H271" s="229">
        <v>100</v>
      </c>
      <c r="I271" s="230"/>
      <c r="L271" s="226"/>
      <c r="M271" s="231"/>
      <c r="N271" s="232"/>
      <c r="O271" s="232"/>
      <c r="P271" s="232"/>
      <c r="Q271" s="232"/>
      <c r="R271" s="232"/>
      <c r="S271" s="232"/>
      <c r="T271" s="233"/>
      <c r="AT271" s="227" t="s">
        <v>186</v>
      </c>
      <c r="AU271" s="227" t="s">
        <v>80</v>
      </c>
      <c r="AV271" s="12" t="s">
        <v>80</v>
      </c>
      <c r="AW271" s="12" t="s">
        <v>34</v>
      </c>
      <c r="AX271" s="12" t="s">
        <v>78</v>
      </c>
      <c r="AY271" s="227" t="s">
        <v>121</v>
      </c>
    </row>
    <row r="272" s="1" customFormat="1" ht="16.5" customHeight="1">
      <c r="B272" s="201"/>
      <c r="C272" s="250" t="s">
        <v>505</v>
      </c>
      <c r="D272" s="250" t="s">
        <v>371</v>
      </c>
      <c r="E272" s="251" t="s">
        <v>506</v>
      </c>
      <c r="F272" s="252" t="s">
        <v>507</v>
      </c>
      <c r="G272" s="253" t="s">
        <v>167</v>
      </c>
      <c r="H272" s="254">
        <v>10</v>
      </c>
      <c r="I272" s="255"/>
      <c r="J272" s="256">
        <f>ROUND(I272*H272,2)</f>
        <v>0</v>
      </c>
      <c r="K272" s="252" t="s">
        <v>128</v>
      </c>
      <c r="L272" s="257"/>
      <c r="M272" s="258" t="s">
        <v>5</v>
      </c>
      <c r="N272" s="259" t="s">
        <v>41</v>
      </c>
      <c r="O272" s="48"/>
      <c r="P272" s="211">
        <f>O272*H272</f>
        <v>0</v>
      </c>
      <c r="Q272" s="211">
        <v>0.75</v>
      </c>
      <c r="R272" s="211">
        <f>Q272*H272</f>
        <v>7.5</v>
      </c>
      <c r="S272" s="211">
        <v>0</v>
      </c>
      <c r="T272" s="212">
        <f>S272*H272</f>
        <v>0</v>
      </c>
      <c r="AR272" s="25" t="s">
        <v>154</v>
      </c>
      <c r="AT272" s="25" t="s">
        <v>371</v>
      </c>
      <c r="AU272" s="25" t="s">
        <v>80</v>
      </c>
      <c r="AY272" s="25" t="s">
        <v>121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25" t="s">
        <v>78</v>
      </c>
      <c r="BK272" s="213">
        <f>ROUND(I272*H272,2)</f>
        <v>0</v>
      </c>
      <c r="BL272" s="25" t="s">
        <v>140</v>
      </c>
      <c r="BM272" s="25" t="s">
        <v>508</v>
      </c>
    </row>
    <row r="273" s="12" customFormat="1">
      <c r="B273" s="226"/>
      <c r="D273" s="219" t="s">
        <v>186</v>
      </c>
      <c r="E273" s="227" t="s">
        <v>5</v>
      </c>
      <c r="F273" s="228" t="s">
        <v>509</v>
      </c>
      <c r="H273" s="229">
        <v>10</v>
      </c>
      <c r="I273" s="230"/>
      <c r="L273" s="226"/>
      <c r="M273" s="231"/>
      <c r="N273" s="232"/>
      <c r="O273" s="232"/>
      <c r="P273" s="232"/>
      <c r="Q273" s="232"/>
      <c r="R273" s="232"/>
      <c r="S273" s="232"/>
      <c r="T273" s="233"/>
      <c r="AT273" s="227" t="s">
        <v>186</v>
      </c>
      <c r="AU273" s="227" t="s">
        <v>80</v>
      </c>
      <c r="AV273" s="12" t="s">
        <v>80</v>
      </c>
      <c r="AW273" s="12" t="s">
        <v>34</v>
      </c>
      <c r="AX273" s="12" t="s">
        <v>78</v>
      </c>
      <c r="AY273" s="227" t="s">
        <v>121</v>
      </c>
    </row>
    <row r="274" s="1" customFormat="1" ht="51" customHeight="1">
      <c r="B274" s="201"/>
      <c r="C274" s="202" t="s">
        <v>510</v>
      </c>
      <c r="D274" s="202" t="s">
        <v>124</v>
      </c>
      <c r="E274" s="203" t="s">
        <v>511</v>
      </c>
      <c r="F274" s="204" t="s">
        <v>512</v>
      </c>
      <c r="G274" s="205" t="s">
        <v>184</v>
      </c>
      <c r="H274" s="206">
        <v>511.89999999999998</v>
      </c>
      <c r="I274" s="207"/>
      <c r="J274" s="208">
        <f>ROUND(I274*H274,2)</f>
        <v>0</v>
      </c>
      <c r="K274" s="204" t="s">
        <v>128</v>
      </c>
      <c r="L274" s="47"/>
      <c r="M274" s="209" t="s">
        <v>5</v>
      </c>
      <c r="N274" s="210" t="s">
        <v>41</v>
      </c>
      <c r="O274" s="48"/>
      <c r="P274" s="211">
        <f>O274*H274</f>
        <v>0</v>
      </c>
      <c r="Q274" s="211">
        <v>0.084250000000000005</v>
      </c>
      <c r="R274" s="211">
        <f>Q274*H274</f>
        <v>43.127575</v>
      </c>
      <c r="S274" s="211">
        <v>0</v>
      </c>
      <c r="T274" s="212">
        <f>S274*H274</f>
        <v>0</v>
      </c>
      <c r="AR274" s="25" t="s">
        <v>140</v>
      </c>
      <c r="AT274" s="25" t="s">
        <v>124</v>
      </c>
      <c r="AU274" s="25" t="s">
        <v>80</v>
      </c>
      <c r="AY274" s="25" t="s">
        <v>121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25" t="s">
        <v>78</v>
      </c>
      <c r="BK274" s="213">
        <f>ROUND(I274*H274,2)</f>
        <v>0</v>
      </c>
      <c r="BL274" s="25" t="s">
        <v>140</v>
      </c>
      <c r="BM274" s="25" t="s">
        <v>513</v>
      </c>
    </row>
    <row r="275" s="12" customFormat="1">
      <c r="B275" s="226"/>
      <c r="D275" s="219" t="s">
        <v>186</v>
      </c>
      <c r="E275" s="227" t="s">
        <v>5</v>
      </c>
      <c r="F275" s="228" t="s">
        <v>514</v>
      </c>
      <c r="H275" s="229">
        <v>511.89999999999998</v>
      </c>
      <c r="I275" s="230"/>
      <c r="L275" s="226"/>
      <c r="M275" s="231"/>
      <c r="N275" s="232"/>
      <c r="O275" s="232"/>
      <c r="P275" s="232"/>
      <c r="Q275" s="232"/>
      <c r="R275" s="232"/>
      <c r="S275" s="232"/>
      <c r="T275" s="233"/>
      <c r="AT275" s="227" t="s">
        <v>186</v>
      </c>
      <c r="AU275" s="227" t="s">
        <v>80</v>
      </c>
      <c r="AV275" s="12" t="s">
        <v>80</v>
      </c>
      <c r="AW275" s="12" t="s">
        <v>34</v>
      </c>
      <c r="AX275" s="12" t="s">
        <v>78</v>
      </c>
      <c r="AY275" s="227" t="s">
        <v>121</v>
      </c>
    </row>
    <row r="276" s="1" customFormat="1" ht="25.5" customHeight="1">
      <c r="B276" s="201"/>
      <c r="C276" s="250" t="s">
        <v>515</v>
      </c>
      <c r="D276" s="250" t="s">
        <v>371</v>
      </c>
      <c r="E276" s="251" t="s">
        <v>516</v>
      </c>
      <c r="F276" s="252" t="s">
        <v>517</v>
      </c>
      <c r="G276" s="253" t="s">
        <v>184</v>
      </c>
      <c r="H276" s="254">
        <v>15.250999999999999</v>
      </c>
      <c r="I276" s="255"/>
      <c r="J276" s="256">
        <f>ROUND(I276*H276,2)</f>
        <v>0</v>
      </c>
      <c r="K276" s="252" t="s">
        <v>128</v>
      </c>
      <c r="L276" s="257"/>
      <c r="M276" s="258" t="s">
        <v>5</v>
      </c>
      <c r="N276" s="259" t="s">
        <v>41</v>
      </c>
      <c r="O276" s="48"/>
      <c r="P276" s="211">
        <f>O276*H276</f>
        <v>0</v>
      </c>
      <c r="Q276" s="211">
        <v>0.13100000000000001</v>
      </c>
      <c r="R276" s="211">
        <f>Q276*H276</f>
        <v>1.997881</v>
      </c>
      <c r="S276" s="211">
        <v>0</v>
      </c>
      <c r="T276" s="212">
        <f>S276*H276</f>
        <v>0</v>
      </c>
      <c r="AR276" s="25" t="s">
        <v>154</v>
      </c>
      <c r="AT276" s="25" t="s">
        <v>371</v>
      </c>
      <c r="AU276" s="25" t="s">
        <v>80</v>
      </c>
      <c r="AY276" s="25" t="s">
        <v>121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25" t="s">
        <v>78</v>
      </c>
      <c r="BK276" s="213">
        <f>ROUND(I276*H276,2)</f>
        <v>0</v>
      </c>
      <c r="BL276" s="25" t="s">
        <v>140</v>
      </c>
      <c r="BM276" s="25" t="s">
        <v>518</v>
      </c>
    </row>
    <row r="277" s="12" customFormat="1">
      <c r="B277" s="226"/>
      <c r="D277" s="219" t="s">
        <v>186</v>
      </c>
      <c r="E277" s="227" t="s">
        <v>5</v>
      </c>
      <c r="F277" s="228" t="s">
        <v>519</v>
      </c>
      <c r="H277" s="229">
        <v>15.250999999999999</v>
      </c>
      <c r="I277" s="230"/>
      <c r="L277" s="226"/>
      <c r="M277" s="231"/>
      <c r="N277" s="232"/>
      <c r="O277" s="232"/>
      <c r="P277" s="232"/>
      <c r="Q277" s="232"/>
      <c r="R277" s="232"/>
      <c r="S277" s="232"/>
      <c r="T277" s="233"/>
      <c r="AT277" s="227" t="s">
        <v>186</v>
      </c>
      <c r="AU277" s="227" t="s">
        <v>80</v>
      </c>
      <c r="AV277" s="12" t="s">
        <v>80</v>
      </c>
      <c r="AW277" s="12" t="s">
        <v>34</v>
      </c>
      <c r="AX277" s="12" t="s">
        <v>78</v>
      </c>
      <c r="AY277" s="227" t="s">
        <v>121</v>
      </c>
    </row>
    <row r="278" s="1" customFormat="1" ht="16.5" customHeight="1">
      <c r="B278" s="201"/>
      <c r="C278" s="250" t="s">
        <v>520</v>
      </c>
      <c r="D278" s="250" t="s">
        <v>371</v>
      </c>
      <c r="E278" s="251" t="s">
        <v>521</v>
      </c>
      <c r="F278" s="252" t="s">
        <v>522</v>
      </c>
      <c r="G278" s="253" t="s">
        <v>184</v>
      </c>
      <c r="H278" s="254">
        <v>546.48000000000002</v>
      </c>
      <c r="I278" s="255"/>
      <c r="J278" s="256">
        <f>ROUND(I278*H278,2)</f>
        <v>0</v>
      </c>
      <c r="K278" s="252" t="s">
        <v>128</v>
      </c>
      <c r="L278" s="257"/>
      <c r="M278" s="258" t="s">
        <v>5</v>
      </c>
      <c r="N278" s="259" t="s">
        <v>41</v>
      </c>
      <c r="O278" s="48"/>
      <c r="P278" s="211">
        <f>O278*H278</f>
        <v>0</v>
      </c>
      <c r="Q278" s="211">
        <v>0.13100000000000001</v>
      </c>
      <c r="R278" s="211">
        <f>Q278*H278</f>
        <v>71.588880000000003</v>
      </c>
      <c r="S278" s="211">
        <v>0</v>
      </c>
      <c r="T278" s="212">
        <f>S278*H278</f>
        <v>0</v>
      </c>
      <c r="AR278" s="25" t="s">
        <v>154</v>
      </c>
      <c r="AT278" s="25" t="s">
        <v>371</v>
      </c>
      <c r="AU278" s="25" t="s">
        <v>80</v>
      </c>
      <c r="AY278" s="25" t="s">
        <v>121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25" t="s">
        <v>78</v>
      </c>
      <c r="BK278" s="213">
        <f>ROUND(I278*H278,2)</f>
        <v>0</v>
      </c>
      <c r="BL278" s="25" t="s">
        <v>140</v>
      </c>
      <c r="BM278" s="25" t="s">
        <v>523</v>
      </c>
    </row>
    <row r="279" s="12" customFormat="1">
      <c r="B279" s="226"/>
      <c r="D279" s="219" t="s">
        <v>186</v>
      </c>
      <c r="E279" s="227" t="s">
        <v>5</v>
      </c>
      <c r="F279" s="228" t="s">
        <v>524</v>
      </c>
      <c r="H279" s="229">
        <v>546.48000000000002</v>
      </c>
      <c r="I279" s="230"/>
      <c r="L279" s="226"/>
      <c r="M279" s="231"/>
      <c r="N279" s="232"/>
      <c r="O279" s="232"/>
      <c r="P279" s="232"/>
      <c r="Q279" s="232"/>
      <c r="R279" s="232"/>
      <c r="S279" s="232"/>
      <c r="T279" s="233"/>
      <c r="AT279" s="227" t="s">
        <v>186</v>
      </c>
      <c r="AU279" s="227" t="s">
        <v>80</v>
      </c>
      <c r="AV279" s="12" t="s">
        <v>80</v>
      </c>
      <c r="AW279" s="12" t="s">
        <v>34</v>
      </c>
      <c r="AX279" s="12" t="s">
        <v>78</v>
      </c>
      <c r="AY279" s="227" t="s">
        <v>121</v>
      </c>
    </row>
    <row r="280" s="1" customFormat="1" ht="51" customHeight="1">
      <c r="B280" s="201"/>
      <c r="C280" s="202" t="s">
        <v>525</v>
      </c>
      <c r="D280" s="202" t="s">
        <v>124</v>
      </c>
      <c r="E280" s="203" t="s">
        <v>526</v>
      </c>
      <c r="F280" s="204" t="s">
        <v>527</v>
      </c>
      <c r="G280" s="205" t="s">
        <v>184</v>
      </c>
      <c r="H280" s="206">
        <v>383.69999999999999</v>
      </c>
      <c r="I280" s="207"/>
      <c r="J280" s="208">
        <f>ROUND(I280*H280,2)</f>
        <v>0</v>
      </c>
      <c r="K280" s="204" t="s">
        <v>128</v>
      </c>
      <c r="L280" s="47"/>
      <c r="M280" s="209" t="s">
        <v>5</v>
      </c>
      <c r="N280" s="210" t="s">
        <v>41</v>
      </c>
      <c r="O280" s="48"/>
      <c r="P280" s="211">
        <f>O280*H280</f>
        <v>0</v>
      </c>
      <c r="Q280" s="211">
        <v>0.085650000000000004</v>
      </c>
      <c r="R280" s="211">
        <f>Q280*H280</f>
        <v>32.863905000000003</v>
      </c>
      <c r="S280" s="211">
        <v>0</v>
      </c>
      <c r="T280" s="212">
        <f>S280*H280</f>
        <v>0</v>
      </c>
      <c r="AR280" s="25" t="s">
        <v>140</v>
      </c>
      <c r="AT280" s="25" t="s">
        <v>124</v>
      </c>
      <c r="AU280" s="25" t="s">
        <v>80</v>
      </c>
      <c r="AY280" s="25" t="s">
        <v>121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25" t="s">
        <v>78</v>
      </c>
      <c r="BK280" s="213">
        <f>ROUND(I280*H280,2)</f>
        <v>0</v>
      </c>
      <c r="BL280" s="25" t="s">
        <v>140</v>
      </c>
      <c r="BM280" s="25" t="s">
        <v>528</v>
      </c>
    </row>
    <row r="281" s="12" customFormat="1">
      <c r="B281" s="226"/>
      <c r="D281" s="219" t="s">
        <v>186</v>
      </c>
      <c r="E281" s="227" t="s">
        <v>5</v>
      </c>
      <c r="F281" s="228" t="s">
        <v>529</v>
      </c>
      <c r="H281" s="229">
        <v>56.700000000000003</v>
      </c>
      <c r="I281" s="230"/>
      <c r="L281" s="226"/>
      <c r="M281" s="231"/>
      <c r="N281" s="232"/>
      <c r="O281" s="232"/>
      <c r="P281" s="232"/>
      <c r="Q281" s="232"/>
      <c r="R281" s="232"/>
      <c r="S281" s="232"/>
      <c r="T281" s="233"/>
      <c r="AT281" s="227" t="s">
        <v>186</v>
      </c>
      <c r="AU281" s="227" t="s">
        <v>80</v>
      </c>
      <c r="AV281" s="12" t="s">
        <v>80</v>
      </c>
      <c r="AW281" s="12" t="s">
        <v>34</v>
      </c>
      <c r="AX281" s="12" t="s">
        <v>70</v>
      </c>
      <c r="AY281" s="227" t="s">
        <v>121</v>
      </c>
    </row>
    <row r="282" s="12" customFormat="1">
      <c r="B282" s="226"/>
      <c r="D282" s="219" t="s">
        <v>186</v>
      </c>
      <c r="E282" s="227" t="s">
        <v>5</v>
      </c>
      <c r="F282" s="228" t="s">
        <v>530</v>
      </c>
      <c r="H282" s="229">
        <v>327</v>
      </c>
      <c r="I282" s="230"/>
      <c r="L282" s="226"/>
      <c r="M282" s="231"/>
      <c r="N282" s="232"/>
      <c r="O282" s="232"/>
      <c r="P282" s="232"/>
      <c r="Q282" s="232"/>
      <c r="R282" s="232"/>
      <c r="S282" s="232"/>
      <c r="T282" s="233"/>
      <c r="AT282" s="227" t="s">
        <v>186</v>
      </c>
      <c r="AU282" s="227" t="s">
        <v>80</v>
      </c>
      <c r="AV282" s="12" t="s">
        <v>80</v>
      </c>
      <c r="AW282" s="12" t="s">
        <v>34</v>
      </c>
      <c r="AX282" s="12" t="s">
        <v>70</v>
      </c>
      <c r="AY282" s="227" t="s">
        <v>121</v>
      </c>
    </row>
    <row r="283" s="13" customFormat="1">
      <c r="B283" s="234"/>
      <c r="D283" s="219" t="s">
        <v>186</v>
      </c>
      <c r="E283" s="235" t="s">
        <v>5</v>
      </c>
      <c r="F283" s="236" t="s">
        <v>200</v>
      </c>
      <c r="H283" s="237">
        <v>383.69999999999999</v>
      </c>
      <c r="I283" s="238"/>
      <c r="L283" s="234"/>
      <c r="M283" s="239"/>
      <c r="N283" s="240"/>
      <c r="O283" s="240"/>
      <c r="P283" s="240"/>
      <c r="Q283" s="240"/>
      <c r="R283" s="240"/>
      <c r="S283" s="240"/>
      <c r="T283" s="241"/>
      <c r="AT283" s="235" t="s">
        <v>186</v>
      </c>
      <c r="AU283" s="235" t="s">
        <v>80</v>
      </c>
      <c r="AV283" s="13" t="s">
        <v>140</v>
      </c>
      <c r="AW283" s="13" t="s">
        <v>34</v>
      </c>
      <c r="AX283" s="13" t="s">
        <v>78</v>
      </c>
      <c r="AY283" s="235" t="s">
        <v>121</v>
      </c>
    </row>
    <row r="284" s="1" customFormat="1" ht="16.5" customHeight="1">
      <c r="B284" s="201"/>
      <c r="C284" s="250" t="s">
        <v>531</v>
      </c>
      <c r="D284" s="250" t="s">
        <v>371</v>
      </c>
      <c r="E284" s="251" t="s">
        <v>532</v>
      </c>
      <c r="F284" s="252" t="s">
        <v>533</v>
      </c>
      <c r="G284" s="253" t="s">
        <v>184</v>
      </c>
      <c r="H284" s="254">
        <v>51.293999999999997</v>
      </c>
      <c r="I284" s="255"/>
      <c r="J284" s="256">
        <f>ROUND(I284*H284,2)</f>
        <v>0</v>
      </c>
      <c r="K284" s="252" t="s">
        <v>128</v>
      </c>
      <c r="L284" s="257"/>
      <c r="M284" s="258" t="s">
        <v>5</v>
      </c>
      <c r="N284" s="259" t="s">
        <v>41</v>
      </c>
      <c r="O284" s="48"/>
      <c r="P284" s="211">
        <f>O284*H284</f>
        <v>0</v>
      </c>
      <c r="Q284" s="211">
        <v>0.17599999999999999</v>
      </c>
      <c r="R284" s="211">
        <f>Q284*H284</f>
        <v>9.0277439999999984</v>
      </c>
      <c r="S284" s="211">
        <v>0</v>
      </c>
      <c r="T284" s="212">
        <f>S284*H284</f>
        <v>0</v>
      </c>
      <c r="AR284" s="25" t="s">
        <v>154</v>
      </c>
      <c r="AT284" s="25" t="s">
        <v>371</v>
      </c>
      <c r="AU284" s="25" t="s">
        <v>80</v>
      </c>
      <c r="AY284" s="25" t="s">
        <v>121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25" t="s">
        <v>78</v>
      </c>
      <c r="BK284" s="213">
        <f>ROUND(I284*H284,2)</f>
        <v>0</v>
      </c>
      <c r="BL284" s="25" t="s">
        <v>140</v>
      </c>
      <c r="BM284" s="25" t="s">
        <v>534</v>
      </c>
    </row>
    <row r="285" s="12" customFormat="1">
      <c r="B285" s="226"/>
      <c r="D285" s="219" t="s">
        <v>186</v>
      </c>
      <c r="E285" s="227" t="s">
        <v>5</v>
      </c>
      <c r="F285" s="228" t="s">
        <v>535</v>
      </c>
      <c r="H285" s="229">
        <v>51.293999999999997</v>
      </c>
      <c r="I285" s="230"/>
      <c r="L285" s="226"/>
      <c r="M285" s="231"/>
      <c r="N285" s="232"/>
      <c r="O285" s="232"/>
      <c r="P285" s="232"/>
      <c r="Q285" s="232"/>
      <c r="R285" s="232"/>
      <c r="S285" s="232"/>
      <c r="T285" s="233"/>
      <c r="AT285" s="227" t="s">
        <v>186</v>
      </c>
      <c r="AU285" s="227" t="s">
        <v>80</v>
      </c>
      <c r="AV285" s="12" t="s">
        <v>80</v>
      </c>
      <c r="AW285" s="12" t="s">
        <v>34</v>
      </c>
      <c r="AX285" s="12" t="s">
        <v>78</v>
      </c>
      <c r="AY285" s="227" t="s">
        <v>121</v>
      </c>
    </row>
    <row r="286" s="1" customFormat="1" ht="16.5" customHeight="1">
      <c r="B286" s="201"/>
      <c r="C286" s="250" t="s">
        <v>536</v>
      </c>
      <c r="D286" s="250" t="s">
        <v>371</v>
      </c>
      <c r="E286" s="251" t="s">
        <v>537</v>
      </c>
      <c r="F286" s="252" t="s">
        <v>538</v>
      </c>
      <c r="G286" s="253" t="s">
        <v>184</v>
      </c>
      <c r="H286" s="254">
        <v>8.8580000000000005</v>
      </c>
      <c r="I286" s="255"/>
      <c r="J286" s="256">
        <f>ROUND(I286*H286,2)</f>
        <v>0</v>
      </c>
      <c r="K286" s="252" t="s">
        <v>128</v>
      </c>
      <c r="L286" s="257"/>
      <c r="M286" s="258" t="s">
        <v>5</v>
      </c>
      <c r="N286" s="259" t="s">
        <v>41</v>
      </c>
      <c r="O286" s="48"/>
      <c r="P286" s="211">
        <f>O286*H286</f>
        <v>0</v>
      </c>
      <c r="Q286" s="211">
        <v>0.17599999999999999</v>
      </c>
      <c r="R286" s="211">
        <f>Q286*H286</f>
        <v>1.559008</v>
      </c>
      <c r="S286" s="211">
        <v>0</v>
      </c>
      <c r="T286" s="212">
        <f>S286*H286</f>
        <v>0</v>
      </c>
      <c r="AR286" s="25" t="s">
        <v>154</v>
      </c>
      <c r="AT286" s="25" t="s">
        <v>371</v>
      </c>
      <c r="AU286" s="25" t="s">
        <v>80</v>
      </c>
      <c r="AY286" s="25" t="s">
        <v>121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25" t="s">
        <v>78</v>
      </c>
      <c r="BK286" s="213">
        <f>ROUND(I286*H286,2)</f>
        <v>0</v>
      </c>
      <c r="BL286" s="25" t="s">
        <v>140</v>
      </c>
      <c r="BM286" s="25" t="s">
        <v>539</v>
      </c>
    </row>
    <row r="287" s="12" customFormat="1">
      <c r="B287" s="226"/>
      <c r="D287" s="219" t="s">
        <v>186</v>
      </c>
      <c r="E287" s="227" t="s">
        <v>5</v>
      </c>
      <c r="F287" s="228" t="s">
        <v>540</v>
      </c>
      <c r="H287" s="229">
        <v>8.8580000000000005</v>
      </c>
      <c r="I287" s="230"/>
      <c r="L287" s="226"/>
      <c r="M287" s="231"/>
      <c r="N287" s="232"/>
      <c r="O287" s="232"/>
      <c r="P287" s="232"/>
      <c r="Q287" s="232"/>
      <c r="R287" s="232"/>
      <c r="S287" s="232"/>
      <c r="T287" s="233"/>
      <c r="AT287" s="227" t="s">
        <v>186</v>
      </c>
      <c r="AU287" s="227" t="s">
        <v>80</v>
      </c>
      <c r="AV287" s="12" t="s">
        <v>80</v>
      </c>
      <c r="AW287" s="12" t="s">
        <v>34</v>
      </c>
      <c r="AX287" s="12" t="s">
        <v>78</v>
      </c>
      <c r="AY287" s="227" t="s">
        <v>121</v>
      </c>
    </row>
    <row r="288" s="1" customFormat="1" ht="25.5" customHeight="1">
      <c r="B288" s="201"/>
      <c r="C288" s="250" t="s">
        <v>541</v>
      </c>
      <c r="D288" s="250" t="s">
        <v>371</v>
      </c>
      <c r="E288" s="251" t="s">
        <v>542</v>
      </c>
      <c r="F288" s="252" t="s">
        <v>517</v>
      </c>
      <c r="G288" s="253" t="s">
        <v>184</v>
      </c>
      <c r="H288" s="254">
        <v>7.1070000000000002</v>
      </c>
      <c r="I288" s="255"/>
      <c r="J288" s="256">
        <f>ROUND(I288*H288,2)</f>
        <v>0</v>
      </c>
      <c r="K288" s="252" t="s">
        <v>5</v>
      </c>
      <c r="L288" s="257"/>
      <c r="M288" s="258" t="s">
        <v>5</v>
      </c>
      <c r="N288" s="259" t="s">
        <v>41</v>
      </c>
      <c r="O288" s="48"/>
      <c r="P288" s="211">
        <f>O288*H288</f>
        <v>0</v>
      </c>
      <c r="Q288" s="211">
        <v>0.13100000000000001</v>
      </c>
      <c r="R288" s="211">
        <f>Q288*H288</f>
        <v>0.93101700000000009</v>
      </c>
      <c r="S288" s="211">
        <v>0</v>
      </c>
      <c r="T288" s="212">
        <f>S288*H288</f>
        <v>0</v>
      </c>
      <c r="AR288" s="25" t="s">
        <v>154</v>
      </c>
      <c r="AT288" s="25" t="s">
        <v>371</v>
      </c>
      <c r="AU288" s="25" t="s">
        <v>80</v>
      </c>
      <c r="AY288" s="25" t="s">
        <v>121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25" t="s">
        <v>78</v>
      </c>
      <c r="BK288" s="213">
        <f>ROUND(I288*H288,2)</f>
        <v>0</v>
      </c>
      <c r="BL288" s="25" t="s">
        <v>140</v>
      </c>
      <c r="BM288" s="25" t="s">
        <v>543</v>
      </c>
    </row>
    <row r="289" s="12" customFormat="1">
      <c r="B289" s="226"/>
      <c r="D289" s="219" t="s">
        <v>186</v>
      </c>
      <c r="E289" s="227" t="s">
        <v>5</v>
      </c>
      <c r="F289" s="228" t="s">
        <v>544</v>
      </c>
      <c r="H289" s="229">
        <v>7.1070000000000002</v>
      </c>
      <c r="I289" s="230"/>
      <c r="L289" s="226"/>
      <c r="M289" s="231"/>
      <c r="N289" s="232"/>
      <c r="O289" s="232"/>
      <c r="P289" s="232"/>
      <c r="Q289" s="232"/>
      <c r="R289" s="232"/>
      <c r="S289" s="232"/>
      <c r="T289" s="233"/>
      <c r="AT289" s="227" t="s">
        <v>186</v>
      </c>
      <c r="AU289" s="227" t="s">
        <v>80</v>
      </c>
      <c r="AV289" s="12" t="s">
        <v>80</v>
      </c>
      <c r="AW289" s="12" t="s">
        <v>34</v>
      </c>
      <c r="AX289" s="12" t="s">
        <v>78</v>
      </c>
      <c r="AY289" s="227" t="s">
        <v>121</v>
      </c>
    </row>
    <row r="290" s="1" customFormat="1" ht="16.5" customHeight="1">
      <c r="B290" s="201"/>
      <c r="C290" s="250" t="s">
        <v>545</v>
      </c>
      <c r="D290" s="250" t="s">
        <v>371</v>
      </c>
      <c r="E290" s="251" t="s">
        <v>546</v>
      </c>
      <c r="F290" s="252" t="s">
        <v>547</v>
      </c>
      <c r="G290" s="253" t="s">
        <v>184</v>
      </c>
      <c r="H290" s="254">
        <v>327.952</v>
      </c>
      <c r="I290" s="255"/>
      <c r="J290" s="256">
        <f>ROUND(I290*H290,2)</f>
        <v>0</v>
      </c>
      <c r="K290" s="252" t="s">
        <v>5</v>
      </c>
      <c r="L290" s="257"/>
      <c r="M290" s="258" t="s">
        <v>5</v>
      </c>
      <c r="N290" s="259" t="s">
        <v>41</v>
      </c>
      <c r="O290" s="48"/>
      <c r="P290" s="211">
        <f>O290*H290</f>
        <v>0</v>
      </c>
      <c r="Q290" s="211">
        <v>0.17599999999999999</v>
      </c>
      <c r="R290" s="211">
        <f>Q290*H290</f>
        <v>57.719551999999993</v>
      </c>
      <c r="S290" s="211">
        <v>0</v>
      </c>
      <c r="T290" s="212">
        <f>S290*H290</f>
        <v>0</v>
      </c>
      <c r="AR290" s="25" t="s">
        <v>154</v>
      </c>
      <c r="AT290" s="25" t="s">
        <v>371</v>
      </c>
      <c r="AU290" s="25" t="s">
        <v>80</v>
      </c>
      <c r="AY290" s="25" t="s">
        <v>121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25" t="s">
        <v>78</v>
      </c>
      <c r="BK290" s="213">
        <f>ROUND(I290*H290,2)</f>
        <v>0</v>
      </c>
      <c r="BL290" s="25" t="s">
        <v>140</v>
      </c>
      <c r="BM290" s="25" t="s">
        <v>548</v>
      </c>
    </row>
    <row r="291" s="12" customFormat="1">
      <c r="B291" s="226"/>
      <c r="D291" s="219" t="s">
        <v>186</v>
      </c>
      <c r="E291" s="227" t="s">
        <v>5</v>
      </c>
      <c r="F291" s="228" t="s">
        <v>549</v>
      </c>
      <c r="H291" s="229">
        <v>318.39999999999998</v>
      </c>
      <c r="I291" s="230"/>
      <c r="L291" s="226"/>
      <c r="M291" s="231"/>
      <c r="N291" s="232"/>
      <c r="O291" s="232"/>
      <c r="P291" s="232"/>
      <c r="Q291" s="232"/>
      <c r="R291" s="232"/>
      <c r="S291" s="232"/>
      <c r="T291" s="233"/>
      <c r="AT291" s="227" t="s">
        <v>186</v>
      </c>
      <c r="AU291" s="227" t="s">
        <v>80</v>
      </c>
      <c r="AV291" s="12" t="s">
        <v>80</v>
      </c>
      <c r="AW291" s="12" t="s">
        <v>34</v>
      </c>
      <c r="AX291" s="12" t="s">
        <v>70</v>
      </c>
      <c r="AY291" s="227" t="s">
        <v>121</v>
      </c>
    </row>
    <row r="292" s="14" customFormat="1">
      <c r="B292" s="242"/>
      <c r="D292" s="219" t="s">
        <v>186</v>
      </c>
      <c r="E292" s="243" t="s">
        <v>5</v>
      </c>
      <c r="F292" s="244" t="s">
        <v>331</v>
      </c>
      <c r="H292" s="245">
        <v>318.39999999999998</v>
      </c>
      <c r="I292" s="246"/>
      <c r="L292" s="242"/>
      <c r="M292" s="247"/>
      <c r="N292" s="248"/>
      <c r="O292" s="248"/>
      <c r="P292" s="248"/>
      <c r="Q292" s="248"/>
      <c r="R292" s="248"/>
      <c r="S292" s="248"/>
      <c r="T292" s="249"/>
      <c r="AT292" s="243" t="s">
        <v>186</v>
      </c>
      <c r="AU292" s="243" t="s">
        <v>80</v>
      </c>
      <c r="AV292" s="14" t="s">
        <v>134</v>
      </c>
      <c r="AW292" s="14" t="s">
        <v>34</v>
      </c>
      <c r="AX292" s="14" t="s">
        <v>70</v>
      </c>
      <c r="AY292" s="243" t="s">
        <v>121</v>
      </c>
    </row>
    <row r="293" s="12" customFormat="1">
      <c r="B293" s="226"/>
      <c r="D293" s="219" t="s">
        <v>186</v>
      </c>
      <c r="E293" s="227" t="s">
        <v>5</v>
      </c>
      <c r="F293" s="228" t="s">
        <v>550</v>
      </c>
      <c r="H293" s="229">
        <v>327.952</v>
      </c>
      <c r="I293" s="230"/>
      <c r="L293" s="226"/>
      <c r="M293" s="231"/>
      <c r="N293" s="232"/>
      <c r="O293" s="232"/>
      <c r="P293" s="232"/>
      <c r="Q293" s="232"/>
      <c r="R293" s="232"/>
      <c r="S293" s="232"/>
      <c r="T293" s="233"/>
      <c r="AT293" s="227" t="s">
        <v>186</v>
      </c>
      <c r="AU293" s="227" t="s">
        <v>80</v>
      </c>
      <c r="AV293" s="12" t="s">
        <v>80</v>
      </c>
      <c r="AW293" s="12" t="s">
        <v>34</v>
      </c>
      <c r="AX293" s="12" t="s">
        <v>78</v>
      </c>
      <c r="AY293" s="227" t="s">
        <v>121</v>
      </c>
    </row>
    <row r="294" s="10" customFormat="1" ht="29.88" customHeight="1">
      <c r="B294" s="188"/>
      <c r="D294" s="189" t="s">
        <v>69</v>
      </c>
      <c r="E294" s="199" t="s">
        <v>154</v>
      </c>
      <c r="F294" s="199" t="s">
        <v>551</v>
      </c>
      <c r="I294" s="191"/>
      <c r="J294" s="200">
        <f>BK294</f>
        <v>0</v>
      </c>
      <c r="L294" s="188"/>
      <c r="M294" s="193"/>
      <c r="N294" s="194"/>
      <c r="O294" s="194"/>
      <c r="P294" s="195">
        <f>SUM(P295:P318)</f>
        <v>0</v>
      </c>
      <c r="Q294" s="194"/>
      <c r="R294" s="195">
        <f>SUM(R295:R318)</f>
        <v>7.0579048500000008</v>
      </c>
      <c r="S294" s="194"/>
      <c r="T294" s="196">
        <f>SUM(T295:T318)</f>
        <v>0</v>
      </c>
      <c r="AR294" s="189" t="s">
        <v>78</v>
      </c>
      <c r="AT294" s="197" t="s">
        <v>69</v>
      </c>
      <c r="AU294" s="197" t="s">
        <v>78</v>
      </c>
      <c r="AY294" s="189" t="s">
        <v>121</v>
      </c>
      <c r="BK294" s="198">
        <f>SUM(BK295:BK318)</f>
        <v>0</v>
      </c>
    </row>
    <row r="295" s="1" customFormat="1" ht="16.5" customHeight="1">
      <c r="B295" s="201"/>
      <c r="C295" s="202" t="s">
        <v>552</v>
      </c>
      <c r="D295" s="202" t="s">
        <v>124</v>
      </c>
      <c r="E295" s="203" t="s">
        <v>553</v>
      </c>
      <c r="F295" s="204" t="s">
        <v>554</v>
      </c>
      <c r="G295" s="205" t="s">
        <v>231</v>
      </c>
      <c r="H295" s="206">
        <v>60</v>
      </c>
      <c r="I295" s="207"/>
      <c r="J295" s="208">
        <f>ROUND(I295*H295,2)</f>
        <v>0</v>
      </c>
      <c r="K295" s="204" t="s">
        <v>5</v>
      </c>
      <c r="L295" s="47"/>
      <c r="M295" s="209" t="s">
        <v>5</v>
      </c>
      <c r="N295" s="210" t="s">
        <v>41</v>
      </c>
      <c r="O295" s="48"/>
      <c r="P295" s="211">
        <f>O295*H295</f>
        <v>0</v>
      </c>
      <c r="Q295" s="211">
        <v>1.0000000000000001E-05</v>
      </c>
      <c r="R295" s="211">
        <f>Q295*H295</f>
        <v>0.00060000000000000006</v>
      </c>
      <c r="S295" s="211">
        <v>0</v>
      </c>
      <c r="T295" s="212">
        <f>S295*H295</f>
        <v>0</v>
      </c>
      <c r="AR295" s="25" t="s">
        <v>140</v>
      </c>
      <c r="AT295" s="25" t="s">
        <v>124</v>
      </c>
      <c r="AU295" s="25" t="s">
        <v>80</v>
      </c>
      <c r="AY295" s="25" t="s">
        <v>121</v>
      </c>
      <c r="BE295" s="213">
        <f>IF(N295="základní",J295,0)</f>
        <v>0</v>
      </c>
      <c r="BF295" s="213">
        <f>IF(N295="snížená",J295,0)</f>
        <v>0</v>
      </c>
      <c r="BG295" s="213">
        <f>IF(N295="zákl. přenesená",J295,0)</f>
        <v>0</v>
      </c>
      <c r="BH295" s="213">
        <f>IF(N295="sníž. přenesená",J295,0)</f>
        <v>0</v>
      </c>
      <c r="BI295" s="213">
        <f>IF(N295="nulová",J295,0)</f>
        <v>0</v>
      </c>
      <c r="BJ295" s="25" t="s">
        <v>78</v>
      </c>
      <c r="BK295" s="213">
        <f>ROUND(I295*H295,2)</f>
        <v>0</v>
      </c>
      <c r="BL295" s="25" t="s">
        <v>140</v>
      </c>
      <c r="BM295" s="25" t="s">
        <v>555</v>
      </c>
    </row>
    <row r="296" s="12" customFormat="1">
      <c r="B296" s="226"/>
      <c r="D296" s="219" t="s">
        <v>186</v>
      </c>
      <c r="E296" s="227" t="s">
        <v>5</v>
      </c>
      <c r="F296" s="228" t="s">
        <v>556</v>
      </c>
      <c r="H296" s="229">
        <v>60</v>
      </c>
      <c r="I296" s="230"/>
      <c r="L296" s="226"/>
      <c r="M296" s="231"/>
      <c r="N296" s="232"/>
      <c r="O296" s="232"/>
      <c r="P296" s="232"/>
      <c r="Q296" s="232"/>
      <c r="R296" s="232"/>
      <c r="S296" s="232"/>
      <c r="T296" s="233"/>
      <c r="AT296" s="227" t="s">
        <v>186</v>
      </c>
      <c r="AU296" s="227" t="s">
        <v>80</v>
      </c>
      <c r="AV296" s="12" t="s">
        <v>80</v>
      </c>
      <c r="AW296" s="12" t="s">
        <v>34</v>
      </c>
      <c r="AX296" s="12" t="s">
        <v>78</v>
      </c>
      <c r="AY296" s="227" t="s">
        <v>121</v>
      </c>
    </row>
    <row r="297" s="1" customFormat="1" ht="16.5" customHeight="1">
      <c r="B297" s="201"/>
      <c r="C297" s="250" t="s">
        <v>557</v>
      </c>
      <c r="D297" s="250" t="s">
        <v>371</v>
      </c>
      <c r="E297" s="251" t="s">
        <v>558</v>
      </c>
      <c r="F297" s="252" t="s">
        <v>559</v>
      </c>
      <c r="G297" s="253" t="s">
        <v>231</v>
      </c>
      <c r="H297" s="254">
        <v>61.799999999999997</v>
      </c>
      <c r="I297" s="255"/>
      <c r="J297" s="256">
        <f>ROUND(I297*H297,2)</f>
        <v>0</v>
      </c>
      <c r="K297" s="252" t="s">
        <v>5</v>
      </c>
      <c r="L297" s="257"/>
      <c r="M297" s="258" t="s">
        <v>5</v>
      </c>
      <c r="N297" s="259" t="s">
        <v>41</v>
      </c>
      <c r="O297" s="48"/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AR297" s="25" t="s">
        <v>154</v>
      </c>
      <c r="AT297" s="25" t="s">
        <v>371</v>
      </c>
      <c r="AU297" s="25" t="s">
        <v>80</v>
      </c>
      <c r="AY297" s="25" t="s">
        <v>121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25" t="s">
        <v>78</v>
      </c>
      <c r="BK297" s="213">
        <f>ROUND(I297*H297,2)</f>
        <v>0</v>
      </c>
      <c r="BL297" s="25" t="s">
        <v>140</v>
      </c>
      <c r="BM297" s="25" t="s">
        <v>560</v>
      </c>
    </row>
    <row r="298" s="12" customFormat="1">
      <c r="B298" s="226"/>
      <c r="D298" s="219" t="s">
        <v>186</v>
      </c>
      <c r="E298" s="227" t="s">
        <v>5</v>
      </c>
      <c r="F298" s="228" t="s">
        <v>561</v>
      </c>
      <c r="H298" s="229">
        <v>61.799999999999997</v>
      </c>
      <c r="I298" s="230"/>
      <c r="L298" s="226"/>
      <c r="M298" s="231"/>
      <c r="N298" s="232"/>
      <c r="O298" s="232"/>
      <c r="P298" s="232"/>
      <c r="Q298" s="232"/>
      <c r="R298" s="232"/>
      <c r="S298" s="232"/>
      <c r="T298" s="233"/>
      <c r="AT298" s="227" t="s">
        <v>186</v>
      </c>
      <c r="AU298" s="227" t="s">
        <v>80</v>
      </c>
      <c r="AV298" s="12" t="s">
        <v>80</v>
      </c>
      <c r="AW298" s="12" t="s">
        <v>34</v>
      </c>
      <c r="AX298" s="12" t="s">
        <v>78</v>
      </c>
      <c r="AY298" s="227" t="s">
        <v>121</v>
      </c>
    </row>
    <row r="299" s="1" customFormat="1" ht="25.5" customHeight="1">
      <c r="B299" s="201"/>
      <c r="C299" s="202" t="s">
        <v>562</v>
      </c>
      <c r="D299" s="202" t="s">
        <v>124</v>
      </c>
      <c r="E299" s="203" t="s">
        <v>563</v>
      </c>
      <c r="F299" s="204" t="s">
        <v>564</v>
      </c>
      <c r="G299" s="205" t="s">
        <v>231</v>
      </c>
      <c r="H299" s="206">
        <v>29.5</v>
      </c>
      <c r="I299" s="207"/>
      <c r="J299" s="208">
        <f>ROUND(I299*H299,2)</f>
        <v>0</v>
      </c>
      <c r="K299" s="204" t="s">
        <v>128</v>
      </c>
      <c r="L299" s="47"/>
      <c r="M299" s="209" t="s">
        <v>5</v>
      </c>
      <c r="N299" s="210" t="s">
        <v>41</v>
      </c>
      <c r="O299" s="48"/>
      <c r="P299" s="211">
        <f>O299*H299</f>
        <v>0</v>
      </c>
      <c r="Q299" s="211">
        <v>1.0000000000000001E-05</v>
      </c>
      <c r="R299" s="211">
        <f>Q299*H299</f>
        <v>0.00029500000000000001</v>
      </c>
      <c r="S299" s="211">
        <v>0</v>
      </c>
      <c r="T299" s="212">
        <f>S299*H299</f>
        <v>0</v>
      </c>
      <c r="AR299" s="25" t="s">
        <v>140</v>
      </c>
      <c r="AT299" s="25" t="s">
        <v>124</v>
      </c>
      <c r="AU299" s="25" t="s">
        <v>80</v>
      </c>
      <c r="AY299" s="25" t="s">
        <v>121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25" t="s">
        <v>78</v>
      </c>
      <c r="BK299" s="213">
        <f>ROUND(I299*H299,2)</f>
        <v>0</v>
      </c>
      <c r="BL299" s="25" t="s">
        <v>140</v>
      </c>
      <c r="BM299" s="25" t="s">
        <v>565</v>
      </c>
    </row>
    <row r="300" s="12" customFormat="1">
      <c r="B300" s="226"/>
      <c r="D300" s="219" t="s">
        <v>186</v>
      </c>
      <c r="E300" s="227" t="s">
        <v>5</v>
      </c>
      <c r="F300" s="228" t="s">
        <v>566</v>
      </c>
      <c r="H300" s="229">
        <v>29.5</v>
      </c>
      <c r="I300" s="230"/>
      <c r="L300" s="226"/>
      <c r="M300" s="231"/>
      <c r="N300" s="232"/>
      <c r="O300" s="232"/>
      <c r="P300" s="232"/>
      <c r="Q300" s="232"/>
      <c r="R300" s="232"/>
      <c r="S300" s="232"/>
      <c r="T300" s="233"/>
      <c r="AT300" s="227" t="s">
        <v>186</v>
      </c>
      <c r="AU300" s="227" t="s">
        <v>80</v>
      </c>
      <c r="AV300" s="12" t="s">
        <v>80</v>
      </c>
      <c r="AW300" s="12" t="s">
        <v>34</v>
      </c>
      <c r="AX300" s="12" t="s">
        <v>78</v>
      </c>
      <c r="AY300" s="227" t="s">
        <v>121</v>
      </c>
    </row>
    <row r="301" s="1" customFormat="1" ht="16.5" customHeight="1">
      <c r="B301" s="201"/>
      <c r="C301" s="250" t="s">
        <v>567</v>
      </c>
      <c r="D301" s="250" t="s">
        <v>371</v>
      </c>
      <c r="E301" s="251" t="s">
        <v>568</v>
      </c>
      <c r="F301" s="252" t="s">
        <v>569</v>
      </c>
      <c r="G301" s="253" t="s">
        <v>231</v>
      </c>
      <c r="H301" s="254">
        <v>30.385000000000002</v>
      </c>
      <c r="I301" s="255"/>
      <c r="J301" s="256">
        <f>ROUND(I301*H301,2)</f>
        <v>0</v>
      </c>
      <c r="K301" s="252" t="s">
        <v>128</v>
      </c>
      <c r="L301" s="257"/>
      <c r="M301" s="258" t="s">
        <v>5</v>
      </c>
      <c r="N301" s="259" t="s">
        <v>41</v>
      </c>
      <c r="O301" s="48"/>
      <c r="P301" s="211">
        <f>O301*H301</f>
        <v>0</v>
      </c>
      <c r="Q301" s="211">
        <v>0.0036099999999999999</v>
      </c>
      <c r="R301" s="211">
        <f>Q301*H301</f>
        <v>0.10968985000000001</v>
      </c>
      <c r="S301" s="211">
        <v>0</v>
      </c>
      <c r="T301" s="212">
        <f>S301*H301</f>
        <v>0</v>
      </c>
      <c r="AR301" s="25" t="s">
        <v>154</v>
      </c>
      <c r="AT301" s="25" t="s">
        <v>371</v>
      </c>
      <c r="AU301" s="25" t="s">
        <v>80</v>
      </c>
      <c r="AY301" s="25" t="s">
        <v>121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25" t="s">
        <v>78</v>
      </c>
      <c r="BK301" s="213">
        <f>ROUND(I301*H301,2)</f>
        <v>0</v>
      </c>
      <c r="BL301" s="25" t="s">
        <v>140</v>
      </c>
      <c r="BM301" s="25" t="s">
        <v>570</v>
      </c>
    </row>
    <row r="302" s="12" customFormat="1">
      <c r="B302" s="226"/>
      <c r="D302" s="219" t="s">
        <v>186</v>
      </c>
      <c r="E302" s="227" t="s">
        <v>5</v>
      </c>
      <c r="F302" s="228" t="s">
        <v>571</v>
      </c>
      <c r="H302" s="229">
        <v>30.385000000000002</v>
      </c>
      <c r="I302" s="230"/>
      <c r="L302" s="226"/>
      <c r="M302" s="231"/>
      <c r="N302" s="232"/>
      <c r="O302" s="232"/>
      <c r="P302" s="232"/>
      <c r="Q302" s="232"/>
      <c r="R302" s="232"/>
      <c r="S302" s="232"/>
      <c r="T302" s="233"/>
      <c r="AT302" s="227" t="s">
        <v>186</v>
      </c>
      <c r="AU302" s="227" t="s">
        <v>80</v>
      </c>
      <c r="AV302" s="12" t="s">
        <v>80</v>
      </c>
      <c r="AW302" s="12" t="s">
        <v>34</v>
      </c>
      <c r="AX302" s="12" t="s">
        <v>78</v>
      </c>
      <c r="AY302" s="227" t="s">
        <v>121</v>
      </c>
    </row>
    <row r="303" s="1" customFormat="1" ht="25.5" customHeight="1">
      <c r="B303" s="201"/>
      <c r="C303" s="202" t="s">
        <v>572</v>
      </c>
      <c r="D303" s="202" t="s">
        <v>124</v>
      </c>
      <c r="E303" s="203" t="s">
        <v>573</v>
      </c>
      <c r="F303" s="204" t="s">
        <v>574</v>
      </c>
      <c r="G303" s="205" t="s">
        <v>167</v>
      </c>
      <c r="H303" s="206">
        <v>12</v>
      </c>
      <c r="I303" s="207"/>
      <c r="J303" s="208">
        <f>ROUND(I303*H303,2)</f>
        <v>0</v>
      </c>
      <c r="K303" s="204" t="s">
        <v>128</v>
      </c>
      <c r="L303" s="47"/>
      <c r="M303" s="209" t="s">
        <v>5</v>
      </c>
      <c r="N303" s="210" t="s">
        <v>41</v>
      </c>
      <c r="O303" s="48"/>
      <c r="P303" s="211">
        <f>O303*H303</f>
        <v>0</v>
      </c>
      <c r="Q303" s="211">
        <v>1.0000000000000001E-05</v>
      </c>
      <c r="R303" s="211">
        <f>Q303*H303</f>
        <v>0.00012000000000000002</v>
      </c>
      <c r="S303" s="211">
        <v>0</v>
      </c>
      <c r="T303" s="212">
        <f>S303*H303</f>
        <v>0</v>
      </c>
      <c r="AR303" s="25" t="s">
        <v>140</v>
      </c>
      <c r="AT303" s="25" t="s">
        <v>124</v>
      </c>
      <c r="AU303" s="25" t="s">
        <v>80</v>
      </c>
      <c r="AY303" s="25" t="s">
        <v>121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25" t="s">
        <v>78</v>
      </c>
      <c r="BK303" s="213">
        <f>ROUND(I303*H303,2)</f>
        <v>0</v>
      </c>
      <c r="BL303" s="25" t="s">
        <v>140</v>
      </c>
      <c r="BM303" s="25" t="s">
        <v>575</v>
      </c>
    </row>
    <row r="304" s="12" customFormat="1">
      <c r="B304" s="226"/>
      <c r="D304" s="219" t="s">
        <v>186</v>
      </c>
      <c r="E304" s="227" t="s">
        <v>5</v>
      </c>
      <c r="F304" s="228" t="s">
        <v>576</v>
      </c>
      <c r="H304" s="229">
        <v>12</v>
      </c>
      <c r="I304" s="230"/>
      <c r="L304" s="226"/>
      <c r="M304" s="231"/>
      <c r="N304" s="232"/>
      <c r="O304" s="232"/>
      <c r="P304" s="232"/>
      <c r="Q304" s="232"/>
      <c r="R304" s="232"/>
      <c r="S304" s="232"/>
      <c r="T304" s="233"/>
      <c r="AT304" s="227" t="s">
        <v>186</v>
      </c>
      <c r="AU304" s="227" t="s">
        <v>80</v>
      </c>
      <c r="AV304" s="12" t="s">
        <v>80</v>
      </c>
      <c r="AW304" s="12" t="s">
        <v>34</v>
      </c>
      <c r="AX304" s="12" t="s">
        <v>78</v>
      </c>
      <c r="AY304" s="227" t="s">
        <v>121</v>
      </c>
    </row>
    <row r="305" s="1" customFormat="1" ht="16.5" customHeight="1">
      <c r="B305" s="201"/>
      <c r="C305" s="250" t="s">
        <v>577</v>
      </c>
      <c r="D305" s="250" t="s">
        <v>371</v>
      </c>
      <c r="E305" s="251" t="s">
        <v>578</v>
      </c>
      <c r="F305" s="252" t="s">
        <v>579</v>
      </c>
      <c r="G305" s="253" t="s">
        <v>167</v>
      </c>
      <c r="H305" s="254">
        <v>12</v>
      </c>
      <c r="I305" s="255"/>
      <c r="J305" s="256">
        <f>ROUND(I305*H305,2)</f>
        <v>0</v>
      </c>
      <c r="K305" s="252" t="s">
        <v>5</v>
      </c>
      <c r="L305" s="257"/>
      <c r="M305" s="258" t="s">
        <v>5</v>
      </c>
      <c r="N305" s="259" t="s">
        <v>41</v>
      </c>
      <c r="O305" s="48"/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AR305" s="25" t="s">
        <v>154</v>
      </c>
      <c r="AT305" s="25" t="s">
        <v>371</v>
      </c>
      <c r="AU305" s="25" t="s">
        <v>80</v>
      </c>
      <c r="AY305" s="25" t="s">
        <v>121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25" t="s">
        <v>78</v>
      </c>
      <c r="BK305" s="213">
        <f>ROUND(I305*H305,2)</f>
        <v>0</v>
      </c>
      <c r="BL305" s="25" t="s">
        <v>140</v>
      </c>
      <c r="BM305" s="25" t="s">
        <v>580</v>
      </c>
    </row>
    <row r="306" s="1" customFormat="1" ht="16.5" customHeight="1">
      <c r="B306" s="201"/>
      <c r="C306" s="202" t="s">
        <v>581</v>
      </c>
      <c r="D306" s="202" t="s">
        <v>124</v>
      </c>
      <c r="E306" s="203" t="s">
        <v>582</v>
      </c>
      <c r="F306" s="204" t="s">
        <v>583</v>
      </c>
      <c r="G306" s="205" t="s">
        <v>167</v>
      </c>
      <c r="H306" s="206">
        <v>5</v>
      </c>
      <c r="I306" s="207"/>
      <c r="J306" s="208">
        <f>ROUND(I306*H306,2)</f>
        <v>0</v>
      </c>
      <c r="K306" s="204" t="s">
        <v>128</v>
      </c>
      <c r="L306" s="47"/>
      <c r="M306" s="209" t="s">
        <v>5</v>
      </c>
      <c r="N306" s="210" t="s">
        <v>41</v>
      </c>
      <c r="O306" s="48"/>
      <c r="P306" s="211">
        <f>O306*H306</f>
        <v>0</v>
      </c>
      <c r="Q306" s="211">
        <v>0.34089999999999998</v>
      </c>
      <c r="R306" s="211">
        <f>Q306*H306</f>
        <v>1.7044999999999999</v>
      </c>
      <c r="S306" s="211">
        <v>0</v>
      </c>
      <c r="T306" s="212">
        <f>S306*H306</f>
        <v>0</v>
      </c>
      <c r="AR306" s="25" t="s">
        <v>140</v>
      </c>
      <c r="AT306" s="25" t="s">
        <v>124</v>
      </c>
      <c r="AU306" s="25" t="s">
        <v>80</v>
      </c>
      <c r="AY306" s="25" t="s">
        <v>121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25" t="s">
        <v>78</v>
      </c>
      <c r="BK306" s="213">
        <f>ROUND(I306*H306,2)</f>
        <v>0</v>
      </c>
      <c r="BL306" s="25" t="s">
        <v>140</v>
      </c>
      <c r="BM306" s="25" t="s">
        <v>584</v>
      </c>
    </row>
    <row r="307" s="1" customFormat="1" ht="16.5" customHeight="1">
      <c r="B307" s="201"/>
      <c r="C307" s="250" t="s">
        <v>585</v>
      </c>
      <c r="D307" s="250" t="s">
        <v>371</v>
      </c>
      <c r="E307" s="251" t="s">
        <v>586</v>
      </c>
      <c r="F307" s="252" t="s">
        <v>587</v>
      </c>
      <c r="G307" s="253" t="s">
        <v>167</v>
      </c>
      <c r="H307" s="254">
        <v>5</v>
      </c>
      <c r="I307" s="255"/>
      <c r="J307" s="256">
        <f>ROUND(I307*H307,2)</f>
        <v>0</v>
      </c>
      <c r="K307" s="252" t="s">
        <v>5</v>
      </c>
      <c r="L307" s="257"/>
      <c r="M307" s="258" t="s">
        <v>5</v>
      </c>
      <c r="N307" s="259" t="s">
        <v>41</v>
      </c>
      <c r="O307" s="48"/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AR307" s="25" t="s">
        <v>154</v>
      </c>
      <c r="AT307" s="25" t="s">
        <v>371</v>
      </c>
      <c r="AU307" s="25" t="s">
        <v>80</v>
      </c>
      <c r="AY307" s="25" t="s">
        <v>121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25" t="s">
        <v>78</v>
      </c>
      <c r="BK307" s="213">
        <f>ROUND(I307*H307,2)</f>
        <v>0</v>
      </c>
      <c r="BL307" s="25" t="s">
        <v>140</v>
      </c>
      <c r="BM307" s="25" t="s">
        <v>588</v>
      </c>
    </row>
    <row r="308" s="1" customFormat="1" ht="25.5" customHeight="1">
      <c r="B308" s="201"/>
      <c r="C308" s="202" t="s">
        <v>589</v>
      </c>
      <c r="D308" s="202" t="s">
        <v>124</v>
      </c>
      <c r="E308" s="203" t="s">
        <v>590</v>
      </c>
      <c r="F308" s="204" t="s">
        <v>591</v>
      </c>
      <c r="G308" s="205" t="s">
        <v>167</v>
      </c>
      <c r="H308" s="206">
        <v>2</v>
      </c>
      <c r="I308" s="207"/>
      <c r="J308" s="208">
        <f>ROUND(I308*H308,2)</f>
        <v>0</v>
      </c>
      <c r="K308" s="204" t="s">
        <v>128</v>
      </c>
      <c r="L308" s="47"/>
      <c r="M308" s="209" t="s">
        <v>5</v>
      </c>
      <c r="N308" s="210" t="s">
        <v>41</v>
      </c>
      <c r="O308" s="48"/>
      <c r="P308" s="211">
        <f>O308*H308</f>
        <v>0</v>
      </c>
      <c r="Q308" s="211">
        <v>0.21734000000000001</v>
      </c>
      <c r="R308" s="211">
        <f>Q308*H308</f>
        <v>0.43468000000000001</v>
      </c>
      <c r="S308" s="211">
        <v>0</v>
      </c>
      <c r="T308" s="212">
        <f>S308*H308</f>
        <v>0</v>
      </c>
      <c r="AR308" s="25" t="s">
        <v>140</v>
      </c>
      <c r="AT308" s="25" t="s">
        <v>124</v>
      </c>
      <c r="AU308" s="25" t="s">
        <v>80</v>
      </c>
      <c r="AY308" s="25" t="s">
        <v>121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25" t="s">
        <v>78</v>
      </c>
      <c r="BK308" s="213">
        <f>ROUND(I308*H308,2)</f>
        <v>0</v>
      </c>
      <c r="BL308" s="25" t="s">
        <v>140</v>
      </c>
      <c r="BM308" s="25" t="s">
        <v>592</v>
      </c>
    </row>
    <row r="309" s="12" customFormat="1">
      <c r="B309" s="226"/>
      <c r="D309" s="219" t="s">
        <v>186</v>
      </c>
      <c r="E309" s="227" t="s">
        <v>5</v>
      </c>
      <c r="F309" s="228" t="s">
        <v>593</v>
      </c>
      <c r="H309" s="229">
        <v>2</v>
      </c>
      <c r="I309" s="230"/>
      <c r="L309" s="226"/>
      <c r="M309" s="231"/>
      <c r="N309" s="232"/>
      <c r="O309" s="232"/>
      <c r="P309" s="232"/>
      <c r="Q309" s="232"/>
      <c r="R309" s="232"/>
      <c r="S309" s="232"/>
      <c r="T309" s="233"/>
      <c r="AT309" s="227" t="s">
        <v>186</v>
      </c>
      <c r="AU309" s="227" t="s">
        <v>80</v>
      </c>
      <c r="AV309" s="12" t="s">
        <v>80</v>
      </c>
      <c r="AW309" s="12" t="s">
        <v>34</v>
      </c>
      <c r="AX309" s="12" t="s">
        <v>78</v>
      </c>
      <c r="AY309" s="227" t="s">
        <v>121</v>
      </c>
    </row>
    <row r="310" s="1" customFormat="1" ht="25.5" customHeight="1">
      <c r="B310" s="201"/>
      <c r="C310" s="202" t="s">
        <v>594</v>
      </c>
      <c r="D310" s="202" t="s">
        <v>124</v>
      </c>
      <c r="E310" s="203" t="s">
        <v>595</v>
      </c>
      <c r="F310" s="204" t="s">
        <v>596</v>
      </c>
      <c r="G310" s="205" t="s">
        <v>167</v>
      </c>
      <c r="H310" s="206">
        <v>4</v>
      </c>
      <c r="I310" s="207"/>
      <c r="J310" s="208">
        <f>ROUND(I310*H310,2)</f>
        <v>0</v>
      </c>
      <c r="K310" s="204" t="s">
        <v>5</v>
      </c>
      <c r="L310" s="47"/>
      <c r="M310" s="209" t="s">
        <v>5</v>
      </c>
      <c r="N310" s="210" t="s">
        <v>41</v>
      </c>
      <c r="O310" s="48"/>
      <c r="P310" s="211">
        <f>O310*H310</f>
        <v>0</v>
      </c>
      <c r="Q310" s="211">
        <v>0.21734000000000001</v>
      </c>
      <c r="R310" s="211">
        <f>Q310*H310</f>
        <v>0.86936000000000002</v>
      </c>
      <c r="S310" s="211">
        <v>0</v>
      </c>
      <c r="T310" s="212">
        <f>S310*H310</f>
        <v>0</v>
      </c>
      <c r="AR310" s="25" t="s">
        <v>140</v>
      </c>
      <c r="AT310" s="25" t="s">
        <v>124</v>
      </c>
      <c r="AU310" s="25" t="s">
        <v>80</v>
      </c>
      <c r="AY310" s="25" t="s">
        <v>121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25" t="s">
        <v>78</v>
      </c>
      <c r="BK310" s="213">
        <f>ROUND(I310*H310,2)</f>
        <v>0</v>
      </c>
      <c r="BL310" s="25" t="s">
        <v>140</v>
      </c>
      <c r="BM310" s="25" t="s">
        <v>597</v>
      </c>
    </row>
    <row r="311" s="1" customFormat="1" ht="16.5" customHeight="1">
      <c r="B311" s="201"/>
      <c r="C311" s="250" t="s">
        <v>598</v>
      </c>
      <c r="D311" s="250" t="s">
        <v>371</v>
      </c>
      <c r="E311" s="251" t="s">
        <v>599</v>
      </c>
      <c r="F311" s="252" t="s">
        <v>600</v>
      </c>
      <c r="G311" s="253" t="s">
        <v>167</v>
      </c>
      <c r="H311" s="254">
        <v>4</v>
      </c>
      <c r="I311" s="255"/>
      <c r="J311" s="256">
        <f>ROUND(I311*H311,2)</f>
        <v>0</v>
      </c>
      <c r="K311" s="252" t="s">
        <v>5</v>
      </c>
      <c r="L311" s="257"/>
      <c r="M311" s="258" t="s">
        <v>5</v>
      </c>
      <c r="N311" s="259" t="s">
        <v>41</v>
      </c>
      <c r="O311" s="48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AR311" s="25" t="s">
        <v>154</v>
      </c>
      <c r="AT311" s="25" t="s">
        <v>371</v>
      </c>
      <c r="AU311" s="25" t="s">
        <v>80</v>
      </c>
      <c r="AY311" s="25" t="s">
        <v>121</v>
      </c>
      <c r="BE311" s="213">
        <f>IF(N311="základní",J311,0)</f>
        <v>0</v>
      </c>
      <c r="BF311" s="213">
        <f>IF(N311="snížená",J311,0)</f>
        <v>0</v>
      </c>
      <c r="BG311" s="213">
        <f>IF(N311="zákl. přenesená",J311,0)</f>
        <v>0</v>
      </c>
      <c r="BH311" s="213">
        <f>IF(N311="sníž. přenesená",J311,0)</f>
        <v>0</v>
      </c>
      <c r="BI311" s="213">
        <f>IF(N311="nulová",J311,0)</f>
        <v>0</v>
      </c>
      <c r="BJ311" s="25" t="s">
        <v>78</v>
      </c>
      <c r="BK311" s="213">
        <f>ROUND(I311*H311,2)</f>
        <v>0</v>
      </c>
      <c r="BL311" s="25" t="s">
        <v>140</v>
      </c>
      <c r="BM311" s="25" t="s">
        <v>601</v>
      </c>
    </row>
    <row r="312" s="1" customFormat="1" ht="25.5" customHeight="1">
      <c r="B312" s="201"/>
      <c r="C312" s="202" t="s">
        <v>602</v>
      </c>
      <c r="D312" s="202" t="s">
        <v>124</v>
      </c>
      <c r="E312" s="203" t="s">
        <v>603</v>
      </c>
      <c r="F312" s="204" t="s">
        <v>596</v>
      </c>
      <c r="G312" s="205" t="s">
        <v>167</v>
      </c>
      <c r="H312" s="206">
        <v>5</v>
      </c>
      <c r="I312" s="207"/>
      <c r="J312" s="208">
        <f>ROUND(I312*H312,2)</f>
        <v>0</v>
      </c>
      <c r="K312" s="204" t="s">
        <v>5</v>
      </c>
      <c r="L312" s="47"/>
      <c r="M312" s="209" t="s">
        <v>5</v>
      </c>
      <c r="N312" s="210" t="s">
        <v>41</v>
      </c>
      <c r="O312" s="48"/>
      <c r="P312" s="211">
        <f>O312*H312</f>
        <v>0</v>
      </c>
      <c r="Q312" s="211">
        <v>0.21734000000000001</v>
      </c>
      <c r="R312" s="211">
        <f>Q312*H312</f>
        <v>1.0867</v>
      </c>
      <c r="S312" s="211">
        <v>0</v>
      </c>
      <c r="T312" s="212">
        <f>S312*H312</f>
        <v>0</v>
      </c>
      <c r="AR312" s="25" t="s">
        <v>140</v>
      </c>
      <c r="AT312" s="25" t="s">
        <v>124</v>
      </c>
      <c r="AU312" s="25" t="s">
        <v>80</v>
      </c>
      <c r="AY312" s="25" t="s">
        <v>121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25" t="s">
        <v>78</v>
      </c>
      <c r="BK312" s="213">
        <f>ROUND(I312*H312,2)</f>
        <v>0</v>
      </c>
      <c r="BL312" s="25" t="s">
        <v>140</v>
      </c>
      <c r="BM312" s="25" t="s">
        <v>604</v>
      </c>
    </row>
    <row r="313" s="12" customFormat="1">
      <c r="B313" s="226"/>
      <c r="D313" s="219" t="s">
        <v>186</v>
      </c>
      <c r="E313" s="227" t="s">
        <v>5</v>
      </c>
      <c r="F313" s="228" t="s">
        <v>605</v>
      </c>
      <c r="H313" s="229">
        <v>5</v>
      </c>
      <c r="I313" s="230"/>
      <c r="L313" s="226"/>
      <c r="M313" s="231"/>
      <c r="N313" s="232"/>
      <c r="O313" s="232"/>
      <c r="P313" s="232"/>
      <c r="Q313" s="232"/>
      <c r="R313" s="232"/>
      <c r="S313" s="232"/>
      <c r="T313" s="233"/>
      <c r="AT313" s="227" t="s">
        <v>186</v>
      </c>
      <c r="AU313" s="227" t="s">
        <v>80</v>
      </c>
      <c r="AV313" s="12" t="s">
        <v>80</v>
      </c>
      <c r="AW313" s="12" t="s">
        <v>34</v>
      </c>
      <c r="AX313" s="12" t="s">
        <v>78</v>
      </c>
      <c r="AY313" s="227" t="s">
        <v>121</v>
      </c>
    </row>
    <row r="314" s="1" customFormat="1" ht="25.5" customHeight="1">
      <c r="B314" s="201"/>
      <c r="C314" s="202" t="s">
        <v>606</v>
      </c>
      <c r="D314" s="202" t="s">
        <v>124</v>
      </c>
      <c r="E314" s="203" t="s">
        <v>607</v>
      </c>
      <c r="F314" s="204" t="s">
        <v>608</v>
      </c>
      <c r="G314" s="205" t="s">
        <v>167</v>
      </c>
      <c r="H314" s="206">
        <v>6</v>
      </c>
      <c r="I314" s="207"/>
      <c r="J314" s="208">
        <f>ROUND(I314*H314,2)</f>
        <v>0</v>
      </c>
      <c r="K314" s="204" t="s">
        <v>128</v>
      </c>
      <c r="L314" s="47"/>
      <c r="M314" s="209" t="s">
        <v>5</v>
      </c>
      <c r="N314" s="210" t="s">
        <v>41</v>
      </c>
      <c r="O314" s="48"/>
      <c r="P314" s="211">
        <f>O314*H314</f>
        <v>0</v>
      </c>
      <c r="Q314" s="211">
        <v>0.21734000000000001</v>
      </c>
      <c r="R314" s="211">
        <f>Q314*H314</f>
        <v>1.3040400000000001</v>
      </c>
      <c r="S314" s="211">
        <v>0</v>
      </c>
      <c r="T314" s="212">
        <f>S314*H314</f>
        <v>0</v>
      </c>
      <c r="AR314" s="25" t="s">
        <v>140</v>
      </c>
      <c r="AT314" s="25" t="s">
        <v>124</v>
      </c>
      <c r="AU314" s="25" t="s">
        <v>80</v>
      </c>
      <c r="AY314" s="25" t="s">
        <v>121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25" t="s">
        <v>78</v>
      </c>
      <c r="BK314" s="213">
        <f>ROUND(I314*H314,2)</f>
        <v>0</v>
      </c>
      <c r="BL314" s="25" t="s">
        <v>140</v>
      </c>
      <c r="BM314" s="25" t="s">
        <v>609</v>
      </c>
    </row>
    <row r="315" s="12" customFormat="1">
      <c r="B315" s="226"/>
      <c r="D315" s="219" t="s">
        <v>186</v>
      </c>
      <c r="E315" s="227" t="s">
        <v>5</v>
      </c>
      <c r="F315" s="228" t="s">
        <v>610</v>
      </c>
      <c r="H315" s="229">
        <v>6</v>
      </c>
      <c r="I315" s="230"/>
      <c r="L315" s="226"/>
      <c r="M315" s="231"/>
      <c r="N315" s="232"/>
      <c r="O315" s="232"/>
      <c r="P315" s="232"/>
      <c r="Q315" s="232"/>
      <c r="R315" s="232"/>
      <c r="S315" s="232"/>
      <c r="T315" s="233"/>
      <c r="AT315" s="227" t="s">
        <v>186</v>
      </c>
      <c r="AU315" s="227" t="s">
        <v>80</v>
      </c>
      <c r="AV315" s="12" t="s">
        <v>80</v>
      </c>
      <c r="AW315" s="12" t="s">
        <v>34</v>
      </c>
      <c r="AX315" s="12" t="s">
        <v>78</v>
      </c>
      <c r="AY315" s="227" t="s">
        <v>121</v>
      </c>
    </row>
    <row r="316" s="1" customFormat="1" ht="16.5" customHeight="1">
      <c r="B316" s="201"/>
      <c r="C316" s="250" t="s">
        <v>611</v>
      </c>
      <c r="D316" s="250" t="s">
        <v>371</v>
      </c>
      <c r="E316" s="251" t="s">
        <v>612</v>
      </c>
      <c r="F316" s="252" t="s">
        <v>613</v>
      </c>
      <c r="G316" s="253" t="s">
        <v>167</v>
      </c>
      <c r="H316" s="254">
        <v>6</v>
      </c>
      <c r="I316" s="255"/>
      <c r="J316" s="256">
        <f>ROUND(I316*H316,2)</f>
        <v>0</v>
      </c>
      <c r="K316" s="252" t="s">
        <v>5</v>
      </c>
      <c r="L316" s="257"/>
      <c r="M316" s="258" t="s">
        <v>5</v>
      </c>
      <c r="N316" s="259" t="s">
        <v>41</v>
      </c>
      <c r="O316" s="48"/>
      <c r="P316" s="211">
        <f>O316*H316</f>
        <v>0</v>
      </c>
      <c r="Q316" s="211">
        <v>0.050599999999999999</v>
      </c>
      <c r="R316" s="211">
        <f>Q316*H316</f>
        <v>0.30359999999999998</v>
      </c>
      <c r="S316" s="211">
        <v>0</v>
      </c>
      <c r="T316" s="212">
        <f>S316*H316</f>
        <v>0</v>
      </c>
      <c r="AR316" s="25" t="s">
        <v>154</v>
      </c>
      <c r="AT316" s="25" t="s">
        <v>371</v>
      </c>
      <c r="AU316" s="25" t="s">
        <v>80</v>
      </c>
      <c r="AY316" s="25" t="s">
        <v>121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25" t="s">
        <v>78</v>
      </c>
      <c r="BK316" s="213">
        <f>ROUND(I316*H316,2)</f>
        <v>0</v>
      </c>
      <c r="BL316" s="25" t="s">
        <v>140</v>
      </c>
      <c r="BM316" s="25" t="s">
        <v>614</v>
      </c>
    </row>
    <row r="317" s="1" customFormat="1" ht="25.5" customHeight="1">
      <c r="B317" s="201"/>
      <c r="C317" s="202" t="s">
        <v>615</v>
      </c>
      <c r="D317" s="202" t="s">
        <v>124</v>
      </c>
      <c r="E317" s="203" t="s">
        <v>616</v>
      </c>
      <c r="F317" s="204" t="s">
        <v>617</v>
      </c>
      <c r="G317" s="205" t="s">
        <v>167</v>
      </c>
      <c r="H317" s="206">
        <v>4</v>
      </c>
      <c r="I317" s="207"/>
      <c r="J317" s="208">
        <f>ROUND(I317*H317,2)</f>
        <v>0</v>
      </c>
      <c r="K317" s="204" t="s">
        <v>128</v>
      </c>
      <c r="L317" s="47"/>
      <c r="M317" s="209" t="s">
        <v>5</v>
      </c>
      <c r="N317" s="210" t="s">
        <v>41</v>
      </c>
      <c r="O317" s="48"/>
      <c r="P317" s="211">
        <f>O317*H317</f>
        <v>0</v>
      </c>
      <c r="Q317" s="211">
        <v>0.31108000000000002</v>
      </c>
      <c r="R317" s="211">
        <f>Q317*H317</f>
        <v>1.2443200000000001</v>
      </c>
      <c r="S317" s="211">
        <v>0</v>
      </c>
      <c r="T317" s="212">
        <f>S317*H317</f>
        <v>0</v>
      </c>
      <c r="AR317" s="25" t="s">
        <v>140</v>
      </c>
      <c r="AT317" s="25" t="s">
        <v>124</v>
      </c>
      <c r="AU317" s="25" t="s">
        <v>80</v>
      </c>
      <c r="AY317" s="25" t="s">
        <v>121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25" t="s">
        <v>78</v>
      </c>
      <c r="BK317" s="213">
        <f>ROUND(I317*H317,2)</f>
        <v>0</v>
      </c>
      <c r="BL317" s="25" t="s">
        <v>140</v>
      </c>
      <c r="BM317" s="25" t="s">
        <v>618</v>
      </c>
    </row>
    <row r="318" s="12" customFormat="1">
      <c r="B318" s="226"/>
      <c r="D318" s="219" t="s">
        <v>186</v>
      </c>
      <c r="E318" s="227" t="s">
        <v>5</v>
      </c>
      <c r="F318" s="228" t="s">
        <v>619</v>
      </c>
      <c r="H318" s="229">
        <v>4</v>
      </c>
      <c r="I318" s="230"/>
      <c r="L318" s="226"/>
      <c r="M318" s="231"/>
      <c r="N318" s="232"/>
      <c r="O318" s="232"/>
      <c r="P318" s="232"/>
      <c r="Q318" s="232"/>
      <c r="R318" s="232"/>
      <c r="S318" s="232"/>
      <c r="T318" s="233"/>
      <c r="AT318" s="227" t="s">
        <v>186</v>
      </c>
      <c r="AU318" s="227" t="s">
        <v>80</v>
      </c>
      <c r="AV318" s="12" t="s">
        <v>80</v>
      </c>
      <c r="AW318" s="12" t="s">
        <v>34</v>
      </c>
      <c r="AX318" s="12" t="s">
        <v>78</v>
      </c>
      <c r="AY318" s="227" t="s">
        <v>121</v>
      </c>
    </row>
    <row r="319" s="10" customFormat="1" ht="29.88" customHeight="1">
      <c r="B319" s="188"/>
      <c r="D319" s="189" t="s">
        <v>69</v>
      </c>
      <c r="E319" s="199" t="s">
        <v>158</v>
      </c>
      <c r="F319" s="199" t="s">
        <v>620</v>
      </c>
      <c r="I319" s="191"/>
      <c r="J319" s="200">
        <f>BK319</f>
        <v>0</v>
      </c>
      <c r="L319" s="188"/>
      <c r="M319" s="193"/>
      <c r="N319" s="194"/>
      <c r="O319" s="194"/>
      <c r="P319" s="195">
        <f>SUM(P320:P391)</f>
        <v>0</v>
      </c>
      <c r="Q319" s="194"/>
      <c r="R319" s="195">
        <f>SUM(R320:R391)</f>
        <v>126.29986792000001</v>
      </c>
      <c r="S319" s="194"/>
      <c r="T319" s="196">
        <f>SUM(T320:T391)</f>
        <v>0.49199999999999999</v>
      </c>
      <c r="AR319" s="189" t="s">
        <v>78</v>
      </c>
      <c r="AT319" s="197" t="s">
        <v>69</v>
      </c>
      <c r="AU319" s="197" t="s">
        <v>78</v>
      </c>
      <c r="AY319" s="189" t="s">
        <v>121</v>
      </c>
      <c r="BK319" s="198">
        <f>SUM(BK320:BK391)</f>
        <v>0</v>
      </c>
    </row>
    <row r="320" s="1" customFormat="1" ht="25.5" customHeight="1">
      <c r="B320" s="201"/>
      <c r="C320" s="202" t="s">
        <v>621</v>
      </c>
      <c r="D320" s="202" t="s">
        <v>124</v>
      </c>
      <c r="E320" s="203" t="s">
        <v>622</v>
      </c>
      <c r="F320" s="204" t="s">
        <v>623</v>
      </c>
      <c r="G320" s="205" t="s">
        <v>167</v>
      </c>
      <c r="H320" s="206">
        <v>12</v>
      </c>
      <c r="I320" s="207"/>
      <c r="J320" s="208">
        <f>ROUND(I320*H320,2)</f>
        <v>0</v>
      </c>
      <c r="K320" s="204" t="s">
        <v>128</v>
      </c>
      <c r="L320" s="47"/>
      <c r="M320" s="209" t="s">
        <v>5</v>
      </c>
      <c r="N320" s="210" t="s">
        <v>41</v>
      </c>
      <c r="O320" s="48"/>
      <c r="P320" s="211">
        <f>O320*H320</f>
        <v>0</v>
      </c>
      <c r="Q320" s="211">
        <v>0.00069999999999999999</v>
      </c>
      <c r="R320" s="211">
        <f>Q320*H320</f>
        <v>0.0083999999999999995</v>
      </c>
      <c r="S320" s="211">
        <v>0</v>
      </c>
      <c r="T320" s="212">
        <f>S320*H320</f>
        <v>0</v>
      </c>
      <c r="AR320" s="25" t="s">
        <v>140</v>
      </c>
      <c r="AT320" s="25" t="s">
        <v>124</v>
      </c>
      <c r="AU320" s="25" t="s">
        <v>80</v>
      </c>
      <c r="AY320" s="25" t="s">
        <v>121</v>
      </c>
      <c r="BE320" s="213">
        <f>IF(N320="základní",J320,0)</f>
        <v>0</v>
      </c>
      <c r="BF320" s="213">
        <f>IF(N320="snížená",J320,0)</f>
        <v>0</v>
      </c>
      <c r="BG320" s="213">
        <f>IF(N320="zákl. přenesená",J320,0)</f>
        <v>0</v>
      </c>
      <c r="BH320" s="213">
        <f>IF(N320="sníž. přenesená",J320,0)</f>
        <v>0</v>
      </c>
      <c r="BI320" s="213">
        <f>IF(N320="nulová",J320,0)</f>
        <v>0</v>
      </c>
      <c r="BJ320" s="25" t="s">
        <v>78</v>
      </c>
      <c r="BK320" s="213">
        <f>ROUND(I320*H320,2)</f>
        <v>0</v>
      </c>
      <c r="BL320" s="25" t="s">
        <v>140</v>
      </c>
      <c r="BM320" s="25" t="s">
        <v>624</v>
      </c>
    </row>
    <row r="321" s="1" customFormat="1" ht="16.5" customHeight="1">
      <c r="B321" s="201"/>
      <c r="C321" s="202" t="s">
        <v>625</v>
      </c>
      <c r="D321" s="202" t="s">
        <v>124</v>
      </c>
      <c r="E321" s="203" t="s">
        <v>626</v>
      </c>
      <c r="F321" s="204" t="s">
        <v>627</v>
      </c>
      <c r="G321" s="205" t="s">
        <v>167</v>
      </c>
      <c r="H321" s="206">
        <v>6</v>
      </c>
      <c r="I321" s="207"/>
      <c r="J321" s="208">
        <f>ROUND(I321*H321,2)</f>
        <v>0</v>
      </c>
      <c r="K321" s="204" t="s">
        <v>128</v>
      </c>
      <c r="L321" s="47"/>
      <c r="M321" s="209" t="s">
        <v>5</v>
      </c>
      <c r="N321" s="210" t="s">
        <v>41</v>
      </c>
      <c r="O321" s="48"/>
      <c r="P321" s="211">
        <f>O321*H321</f>
        <v>0</v>
      </c>
      <c r="Q321" s="211">
        <v>0.11241</v>
      </c>
      <c r="R321" s="211">
        <f>Q321*H321</f>
        <v>0.67445999999999995</v>
      </c>
      <c r="S321" s="211">
        <v>0</v>
      </c>
      <c r="T321" s="212">
        <f>S321*H321</f>
        <v>0</v>
      </c>
      <c r="AR321" s="25" t="s">
        <v>140</v>
      </c>
      <c r="AT321" s="25" t="s">
        <v>124</v>
      </c>
      <c r="AU321" s="25" t="s">
        <v>80</v>
      </c>
      <c r="AY321" s="25" t="s">
        <v>121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25" t="s">
        <v>78</v>
      </c>
      <c r="BK321" s="213">
        <f>ROUND(I321*H321,2)</f>
        <v>0</v>
      </c>
      <c r="BL321" s="25" t="s">
        <v>140</v>
      </c>
      <c r="BM321" s="25" t="s">
        <v>628</v>
      </c>
    </row>
    <row r="322" s="1" customFormat="1" ht="16.5" customHeight="1">
      <c r="B322" s="201"/>
      <c r="C322" s="250" t="s">
        <v>629</v>
      </c>
      <c r="D322" s="250" t="s">
        <v>371</v>
      </c>
      <c r="E322" s="251" t="s">
        <v>630</v>
      </c>
      <c r="F322" s="252" t="s">
        <v>631</v>
      </c>
      <c r="G322" s="253" t="s">
        <v>167</v>
      </c>
      <c r="H322" s="254">
        <v>6</v>
      </c>
      <c r="I322" s="255"/>
      <c r="J322" s="256">
        <f>ROUND(I322*H322,2)</f>
        <v>0</v>
      </c>
      <c r="K322" s="252" t="s">
        <v>128</v>
      </c>
      <c r="L322" s="257"/>
      <c r="M322" s="258" t="s">
        <v>5</v>
      </c>
      <c r="N322" s="259" t="s">
        <v>41</v>
      </c>
      <c r="O322" s="48"/>
      <c r="P322" s="211">
        <f>O322*H322</f>
        <v>0</v>
      </c>
      <c r="Q322" s="211">
        <v>0.0061000000000000004</v>
      </c>
      <c r="R322" s="211">
        <f>Q322*H322</f>
        <v>0.036600000000000001</v>
      </c>
      <c r="S322" s="211">
        <v>0</v>
      </c>
      <c r="T322" s="212">
        <f>S322*H322</f>
        <v>0</v>
      </c>
      <c r="AR322" s="25" t="s">
        <v>154</v>
      </c>
      <c r="AT322" s="25" t="s">
        <v>371</v>
      </c>
      <c r="AU322" s="25" t="s">
        <v>80</v>
      </c>
      <c r="AY322" s="25" t="s">
        <v>121</v>
      </c>
      <c r="BE322" s="213">
        <f>IF(N322="základní",J322,0)</f>
        <v>0</v>
      </c>
      <c r="BF322" s="213">
        <f>IF(N322="snížená",J322,0)</f>
        <v>0</v>
      </c>
      <c r="BG322" s="213">
        <f>IF(N322="zákl. přenesená",J322,0)</f>
        <v>0</v>
      </c>
      <c r="BH322" s="213">
        <f>IF(N322="sníž. přenesená",J322,0)</f>
        <v>0</v>
      </c>
      <c r="BI322" s="213">
        <f>IF(N322="nulová",J322,0)</f>
        <v>0</v>
      </c>
      <c r="BJ322" s="25" t="s">
        <v>78</v>
      </c>
      <c r="BK322" s="213">
        <f>ROUND(I322*H322,2)</f>
        <v>0</v>
      </c>
      <c r="BL322" s="25" t="s">
        <v>140</v>
      </c>
      <c r="BM322" s="25" t="s">
        <v>632</v>
      </c>
    </row>
    <row r="323" s="1" customFormat="1" ht="16.5" customHeight="1">
      <c r="B323" s="201"/>
      <c r="C323" s="250" t="s">
        <v>633</v>
      </c>
      <c r="D323" s="250" t="s">
        <v>371</v>
      </c>
      <c r="E323" s="251" t="s">
        <v>634</v>
      </c>
      <c r="F323" s="252" t="s">
        <v>635</v>
      </c>
      <c r="G323" s="253" t="s">
        <v>167</v>
      </c>
      <c r="H323" s="254">
        <v>24</v>
      </c>
      <c r="I323" s="255"/>
      <c r="J323" s="256">
        <f>ROUND(I323*H323,2)</f>
        <v>0</v>
      </c>
      <c r="K323" s="252" t="s">
        <v>128</v>
      </c>
      <c r="L323" s="257"/>
      <c r="M323" s="258" t="s">
        <v>5</v>
      </c>
      <c r="N323" s="259" t="s">
        <v>41</v>
      </c>
      <c r="O323" s="48"/>
      <c r="P323" s="211">
        <f>O323*H323</f>
        <v>0</v>
      </c>
      <c r="Q323" s="211">
        <v>0.00035</v>
      </c>
      <c r="R323" s="211">
        <f>Q323*H323</f>
        <v>0.0083999999999999995</v>
      </c>
      <c r="S323" s="211">
        <v>0</v>
      </c>
      <c r="T323" s="212">
        <f>S323*H323</f>
        <v>0</v>
      </c>
      <c r="AR323" s="25" t="s">
        <v>154</v>
      </c>
      <c r="AT323" s="25" t="s">
        <v>371</v>
      </c>
      <c r="AU323" s="25" t="s">
        <v>80</v>
      </c>
      <c r="AY323" s="25" t="s">
        <v>121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25" t="s">
        <v>78</v>
      </c>
      <c r="BK323" s="213">
        <f>ROUND(I323*H323,2)</f>
        <v>0</v>
      </c>
      <c r="BL323" s="25" t="s">
        <v>140</v>
      </c>
      <c r="BM323" s="25" t="s">
        <v>636</v>
      </c>
    </row>
    <row r="324" s="12" customFormat="1">
      <c r="B324" s="226"/>
      <c r="D324" s="219" t="s">
        <v>186</v>
      </c>
      <c r="E324" s="227" t="s">
        <v>5</v>
      </c>
      <c r="F324" s="228" t="s">
        <v>637</v>
      </c>
      <c r="H324" s="229">
        <v>24</v>
      </c>
      <c r="I324" s="230"/>
      <c r="L324" s="226"/>
      <c r="M324" s="231"/>
      <c r="N324" s="232"/>
      <c r="O324" s="232"/>
      <c r="P324" s="232"/>
      <c r="Q324" s="232"/>
      <c r="R324" s="232"/>
      <c r="S324" s="232"/>
      <c r="T324" s="233"/>
      <c r="AT324" s="227" t="s">
        <v>186</v>
      </c>
      <c r="AU324" s="227" t="s">
        <v>80</v>
      </c>
      <c r="AV324" s="12" t="s">
        <v>80</v>
      </c>
      <c r="AW324" s="12" t="s">
        <v>34</v>
      </c>
      <c r="AX324" s="12" t="s">
        <v>78</v>
      </c>
      <c r="AY324" s="227" t="s">
        <v>121</v>
      </c>
    </row>
    <row r="325" s="1" customFormat="1" ht="16.5" customHeight="1">
      <c r="B325" s="201"/>
      <c r="C325" s="250" t="s">
        <v>638</v>
      </c>
      <c r="D325" s="250" t="s">
        <v>371</v>
      </c>
      <c r="E325" s="251" t="s">
        <v>639</v>
      </c>
      <c r="F325" s="252" t="s">
        <v>640</v>
      </c>
      <c r="G325" s="253" t="s">
        <v>167</v>
      </c>
      <c r="H325" s="254">
        <v>6</v>
      </c>
      <c r="I325" s="255"/>
      <c r="J325" s="256">
        <f>ROUND(I325*H325,2)</f>
        <v>0</v>
      </c>
      <c r="K325" s="252" t="s">
        <v>128</v>
      </c>
      <c r="L325" s="257"/>
      <c r="M325" s="258" t="s">
        <v>5</v>
      </c>
      <c r="N325" s="259" t="s">
        <v>41</v>
      </c>
      <c r="O325" s="48"/>
      <c r="P325" s="211">
        <f>O325*H325</f>
        <v>0</v>
      </c>
      <c r="Q325" s="211">
        <v>0.00010000000000000001</v>
      </c>
      <c r="R325" s="211">
        <f>Q325*H325</f>
        <v>0.00060000000000000006</v>
      </c>
      <c r="S325" s="211">
        <v>0</v>
      </c>
      <c r="T325" s="212">
        <f>S325*H325</f>
        <v>0</v>
      </c>
      <c r="AR325" s="25" t="s">
        <v>154</v>
      </c>
      <c r="AT325" s="25" t="s">
        <v>371</v>
      </c>
      <c r="AU325" s="25" t="s">
        <v>80</v>
      </c>
      <c r="AY325" s="25" t="s">
        <v>121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25" t="s">
        <v>78</v>
      </c>
      <c r="BK325" s="213">
        <f>ROUND(I325*H325,2)</f>
        <v>0</v>
      </c>
      <c r="BL325" s="25" t="s">
        <v>140</v>
      </c>
      <c r="BM325" s="25" t="s">
        <v>641</v>
      </c>
    </row>
    <row r="326" s="1" customFormat="1" ht="25.5" customHeight="1">
      <c r="B326" s="201"/>
      <c r="C326" s="202" t="s">
        <v>642</v>
      </c>
      <c r="D326" s="202" t="s">
        <v>124</v>
      </c>
      <c r="E326" s="203" t="s">
        <v>643</v>
      </c>
      <c r="F326" s="204" t="s">
        <v>644</v>
      </c>
      <c r="G326" s="205" t="s">
        <v>184</v>
      </c>
      <c r="H326" s="206">
        <v>2</v>
      </c>
      <c r="I326" s="207"/>
      <c r="J326" s="208">
        <f>ROUND(I326*H326,2)</f>
        <v>0</v>
      </c>
      <c r="K326" s="204" t="s">
        <v>128</v>
      </c>
      <c r="L326" s="47"/>
      <c r="M326" s="209" t="s">
        <v>5</v>
      </c>
      <c r="N326" s="210" t="s">
        <v>41</v>
      </c>
      <c r="O326" s="48"/>
      <c r="P326" s="211">
        <f>O326*H326</f>
        <v>0</v>
      </c>
      <c r="Q326" s="211">
        <v>0.0025999999999999999</v>
      </c>
      <c r="R326" s="211">
        <f>Q326*H326</f>
        <v>0.0051999999999999998</v>
      </c>
      <c r="S326" s="211">
        <v>0</v>
      </c>
      <c r="T326" s="212">
        <f>S326*H326</f>
        <v>0</v>
      </c>
      <c r="AR326" s="25" t="s">
        <v>140</v>
      </c>
      <c r="AT326" s="25" t="s">
        <v>124</v>
      </c>
      <c r="AU326" s="25" t="s">
        <v>80</v>
      </c>
      <c r="AY326" s="25" t="s">
        <v>121</v>
      </c>
      <c r="BE326" s="213">
        <f>IF(N326="základní",J326,0)</f>
        <v>0</v>
      </c>
      <c r="BF326" s="213">
        <f>IF(N326="snížená",J326,0)</f>
        <v>0</v>
      </c>
      <c r="BG326" s="213">
        <f>IF(N326="zákl. přenesená",J326,0)</f>
        <v>0</v>
      </c>
      <c r="BH326" s="213">
        <f>IF(N326="sníž. přenesená",J326,0)</f>
        <v>0</v>
      </c>
      <c r="BI326" s="213">
        <f>IF(N326="nulová",J326,0)</f>
        <v>0</v>
      </c>
      <c r="BJ326" s="25" t="s">
        <v>78</v>
      </c>
      <c r="BK326" s="213">
        <f>ROUND(I326*H326,2)</f>
        <v>0</v>
      </c>
      <c r="BL326" s="25" t="s">
        <v>140</v>
      </c>
      <c r="BM326" s="25" t="s">
        <v>645</v>
      </c>
    </row>
    <row r="327" s="12" customFormat="1">
      <c r="B327" s="226"/>
      <c r="D327" s="219" t="s">
        <v>186</v>
      </c>
      <c r="E327" s="227" t="s">
        <v>5</v>
      </c>
      <c r="F327" s="228" t="s">
        <v>646</v>
      </c>
      <c r="H327" s="229">
        <v>2</v>
      </c>
      <c r="I327" s="230"/>
      <c r="L327" s="226"/>
      <c r="M327" s="231"/>
      <c r="N327" s="232"/>
      <c r="O327" s="232"/>
      <c r="P327" s="232"/>
      <c r="Q327" s="232"/>
      <c r="R327" s="232"/>
      <c r="S327" s="232"/>
      <c r="T327" s="233"/>
      <c r="AT327" s="227" t="s">
        <v>186</v>
      </c>
      <c r="AU327" s="227" t="s">
        <v>80</v>
      </c>
      <c r="AV327" s="12" t="s">
        <v>80</v>
      </c>
      <c r="AW327" s="12" t="s">
        <v>34</v>
      </c>
      <c r="AX327" s="12" t="s">
        <v>78</v>
      </c>
      <c r="AY327" s="227" t="s">
        <v>121</v>
      </c>
    </row>
    <row r="328" s="1" customFormat="1" ht="51" customHeight="1">
      <c r="B328" s="201"/>
      <c r="C328" s="202" t="s">
        <v>647</v>
      </c>
      <c r="D328" s="202" t="s">
        <v>124</v>
      </c>
      <c r="E328" s="203" t="s">
        <v>648</v>
      </c>
      <c r="F328" s="204" t="s">
        <v>649</v>
      </c>
      <c r="G328" s="205" t="s">
        <v>231</v>
      </c>
      <c r="H328" s="206">
        <v>242.5</v>
      </c>
      <c r="I328" s="207"/>
      <c r="J328" s="208">
        <f>ROUND(I328*H328,2)</f>
        <v>0</v>
      </c>
      <c r="K328" s="204" t="s">
        <v>128</v>
      </c>
      <c r="L328" s="47"/>
      <c r="M328" s="209" t="s">
        <v>5</v>
      </c>
      <c r="N328" s="210" t="s">
        <v>41</v>
      </c>
      <c r="O328" s="48"/>
      <c r="P328" s="211">
        <f>O328*H328</f>
        <v>0</v>
      </c>
      <c r="Q328" s="211">
        <v>0.080879999999999994</v>
      </c>
      <c r="R328" s="211">
        <f>Q328*H328</f>
        <v>19.613399999999999</v>
      </c>
      <c r="S328" s="211">
        <v>0</v>
      </c>
      <c r="T328" s="212">
        <f>S328*H328</f>
        <v>0</v>
      </c>
      <c r="AR328" s="25" t="s">
        <v>140</v>
      </c>
      <c r="AT328" s="25" t="s">
        <v>124</v>
      </c>
      <c r="AU328" s="25" t="s">
        <v>80</v>
      </c>
      <c r="AY328" s="25" t="s">
        <v>121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25" t="s">
        <v>78</v>
      </c>
      <c r="BK328" s="213">
        <f>ROUND(I328*H328,2)</f>
        <v>0</v>
      </c>
      <c r="BL328" s="25" t="s">
        <v>140</v>
      </c>
      <c r="BM328" s="25" t="s">
        <v>650</v>
      </c>
    </row>
    <row r="329" s="12" customFormat="1">
      <c r="B329" s="226"/>
      <c r="D329" s="219" t="s">
        <v>186</v>
      </c>
      <c r="E329" s="227" t="s">
        <v>5</v>
      </c>
      <c r="F329" s="228" t="s">
        <v>651</v>
      </c>
      <c r="H329" s="229">
        <v>126.5</v>
      </c>
      <c r="I329" s="230"/>
      <c r="L329" s="226"/>
      <c r="M329" s="231"/>
      <c r="N329" s="232"/>
      <c r="O329" s="232"/>
      <c r="P329" s="232"/>
      <c r="Q329" s="232"/>
      <c r="R329" s="232"/>
      <c r="S329" s="232"/>
      <c r="T329" s="233"/>
      <c r="AT329" s="227" t="s">
        <v>186</v>
      </c>
      <c r="AU329" s="227" t="s">
        <v>80</v>
      </c>
      <c r="AV329" s="12" t="s">
        <v>80</v>
      </c>
      <c r="AW329" s="12" t="s">
        <v>34</v>
      </c>
      <c r="AX329" s="12" t="s">
        <v>70</v>
      </c>
      <c r="AY329" s="227" t="s">
        <v>121</v>
      </c>
    </row>
    <row r="330" s="12" customFormat="1">
      <c r="B330" s="226"/>
      <c r="D330" s="219" t="s">
        <v>186</v>
      </c>
      <c r="E330" s="227" t="s">
        <v>5</v>
      </c>
      <c r="F330" s="228" t="s">
        <v>652</v>
      </c>
      <c r="H330" s="229">
        <v>116</v>
      </c>
      <c r="I330" s="230"/>
      <c r="L330" s="226"/>
      <c r="M330" s="231"/>
      <c r="N330" s="232"/>
      <c r="O330" s="232"/>
      <c r="P330" s="232"/>
      <c r="Q330" s="232"/>
      <c r="R330" s="232"/>
      <c r="S330" s="232"/>
      <c r="T330" s="233"/>
      <c r="AT330" s="227" t="s">
        <v>186</v>
      </c>
      <c r="AU330" s="227" t="s">
        <v>80</v>
      </c>
      <c r="AV330" s="12" t="s">
        <v>80</v>
      </c>
      <c r="AW330" s="12" t="s">
        <v>34</v>
      </c>
      <c r="AX330" s="12" t="s">
        <v>70</v>
      </c>
      <c r="AY330" s="227" t="s">
        <v>121</v>
      </c>
    </row>
    <row r="331" s="13" customFormat="1">
      <c r="B331" s="234"/>
      <c r="D331" s="219" t="s">
        <v>186</v>
      </c>
      <c r="E331" s="235" t="s">
        <v>5</v>
      </c>
      <c r="F331" s="236" t="s">
        <v>200</v>
      </c>
      <c r="H331" s="237">
        <v>242.5</v>
      </c>
      <c r="I331" s="238"/>
      <c r="L331" s="234"/>
      <c r="M331" s="239"/>
      <c r="N331" s="240"/>
      <c r="O331" s="240"/>
      <c r="P331" s="240"/>
      <c r="Q331" s="240"/>
      <c r="R331" s="240"/>
      <c r="S331" s="240"/>
      <c r="T331" s="241"/>
      <c r="AT331" s="235" t="s">
        <v>186</v>
      </c>
      <c r="AU331" s="235" t="s">
        <v>80</v>
      </c>
      <c r="AV331" s="13" t="s">
        <v>140</v>
      </c>
      <c r="AW331" s="13" t="s">
        <v>34</v>
      </c>
      <c r="AX331" s="13" t="s">
        <v>78</v>
      </c>
      <c r="AY331" s="235" t="s">
        <v>121</v>
      </c>
    </row>
    <row r="332" s="1" customFormat="1" ht="16.5" customHeight="1">
      <c r="B332" s="201"/>
      <c r="C332" s="250" t="s">
        <v>653</v>
      </c>
      <c r="D332" s="250" t="s">
        <v>371</v>
      </c>
      <c r="E332" s="251" t="s">
        <v>654</v>
      </c>
      <c r="F332" s="252" t="s">
        <v>655</v>
      </c>
      <c r="G332" s="253" t="s">
        <v>231</v>
      </c>
      <c r="H332" s="254">
        <v>249.77500000000001</v>
      </c>
      <c r="I332" s="255"/>
      <c r="J332" s="256">
        <f>ROUND(I332*H332,2)</f>
        <v>0</v>
      </c>
      <c r="K332" s="252" t="s">
        <v>128</v>
      </c>
      <c r="L332" s="257"/>
      <c r="M332" s="258" t="s">
        <v>5</v>
      </c>
      <c r="N332" s="259" t="s">
        <v>41</v>
      </c>
      <c r="O332" s="48"/>
      <c r="P332" s="211">
        <f>O332*H332</f>
        <v>0</v>
      </c>
      <c r="Q332" s="211">
        <v>0.056000000000000001</v>
      </c>
      <c r="R332" s="211">
        <f>Q332*H332</f>
        <v>13.987400000000001</v>
      </c>
      <c r="S332" s="211">
        <v>0</v>
      </c>
      <c r="T332" s="212">
        <f>S332*H332</f>
        <v>0</v>
      </c>
      <c r="AR332" s="25" t="s">
        <v>154</v>
      </c>
      <c r="AT332" s="25" t="s">
        <v>371</v>
      </c>
      <c r="AU332" s="25" t="s">
        <v>80</v>
      </c>
      <c r="AY332" s="25" t="s">
        <v>121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25" t="s">
        <v>78</v>
      </c>
      <c r="BK332" s="213">
        <f>ROUND(I332*H332,2)</f>
        <v>0</v>
      </c>
      <c r="BL332" s="25" t="s">
        <v>140</v>
      </c>
      <c r="BM332" s="25" t="s">
        <v>656</v>
      </c>
    </row>
    <row r="333" s="12" customFormat="1">
      <c r="B333" s="226"/>
      <c r="D333" s="219" t="s">
        <v>186</v>
      </c>
      <c r="E333" s="227" t="s">
        <v>5</v>
      </c>
      <c r="F333" s="228" t="s">
        <v>657</v>
      </c>
      <c r="H333" s="229">
        <v>249.77500000000001</v>
      </c>
      <c r="I333" s="230"/>
      <c r="L333" s="226"/>
      <c r="M333" s="231"/>
      <c r="N333" s="232"/>
      <c r="O333" s="232"/>
      <c r="P333" s="232"/>
      <c r="Q333" s="232"/>
      <c r="R333" s="232"/>
      <c r="S333" s="232"/>
      <c r="T333" s="233"/>
      <c r="AT333" s="227" t="s">
        <v>186</v>
      </c>
      <c r="AU333" s="227" t="s">
        <v>80</v>
      </c>
      <c r="AV333" s="12" t="s">
        <v>80</v>
      </c>
      <c r="AW333" s="12" t="s">
        <v>34</v>
      </c>
      <c r="AX333" s="12" t="s">
        <v>78</v>
      </c>
      <c r="AY333" s="227" t="s">
        <v>121</v>
      </c>
    </row>
    <row r="334" s="1" customFormat="1" ht="25.5" customHeight="1">
      <c r="B334" s="201"/>
      <c r="C334" s="202" t="s">
        <v>658</v>
      </c>
      <c r="D334" s="202" t="s">
        <v>124</v>
      </c>
      <c r="E334" s="203" t="s">
        <v>659</v>
      </c>
      <c r="F334" s="204" t="s">
        <v>660</v>
      </c>
      <c r="G334" s="205" t="s">
        <v>184</v>
      </c>
      <c r="H334" s="206">
        <v>2</v>
      </c>
      <c r="I334" s="207"/>
      <c r="J334" s="208">
        <f>ROUND(I334*H334,2)</f>
        <v>0</v>
      </c>
      <c r="K334" s="204" t="s">
        <v>128</v>
      </c>
      <c r="L334" s="47"/>
      <c r="M334" s="209" t="s">
        <v>5</v>
      </c>
      <c r="N334" s="210" t="s">
        <v>41</v>
      </c>
      <c r="O334" s="48"/>
      <c r="P334" s="211">
        <f>O334*H334</f>
        <v>0</v>
      </c>
      <c r="Q334" s="211">
        <v>1.0000000000000001E-05</v>
      </c>
      <c r="R334" s="211">
        <f>Q334*H334</f>
        <v>2.0000000000000002E-05</v>
      </c>
      <c r="S334" s="211">
        <v>0</v>
      </c>
      <c r="T334" s="212">
        <f>S334*H334</f>
        <v>0</v>
      </c>
      <c r="AR334" s="25" t="s">
        <v>140</v>
      </c>
      <c r="AT334" s="25" t="s">
        <v>124</v>
      </c>
      <c r="AU334" s="25" t="s">
        <v>80</v>
      </c>
      <c r="AY334" s="25" t="s">
        <v>121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25" t="s">
        <v>78</v>
      </c>
      <c r="BK334" s="213">
        <f>ROUND(I334*H334,2)</f>
        <v>0</v>
      </c>
      <c r="BL334" s="25" t="s">
        <v>140</v>
      </c>
      <c r="BM334" s="25" t="s">
        <v>661</v>
      </c>
    </row>
    <row r="335" s="1" customFormat="1" ht="38.25" customHeight="1">
      <c r="B335" s="201"/>
      <c r="C335" s="202" t="s">
        <v>662</v>
      </c>
      <c r="D335" s="202" t="s">
        <v>124</v>
      </c>
      <c r="E335" s="203" t="s">
        <v>663</v>
      </c>
      <c r="F335" s="204" t="s">
        <v>664</v>
      </c>
      <c r="G335" s="205" t="s">
        <v>231</v>
      </c>
      <c r="H335" s="206">
        <v>255</v>
      </c>
      <c r="I335" s="207"/>
      <c r="J335" s="208">
        <f>ROUND(I335*H335,2)</f>
        <v>0</v>
      </c>
      <c r="K335" s="204" t="s">
        <v>128</v>
      </c>
      <c r="L335" s="47"/>
      <c r="M335" s="209" t="s">
        <v>5</v>
      </c>
      <c r="N335" s="210" t="s">
        <v>41</v>
      </c>
      <c r="O335" s="48"/>
      <c r="P335" s="211">
        <f>O335*H335</f>
        <v>0</v>
      </c>
      <c r="Q335" s="211">
        <v>0.15540000000000001</v>
      </c>
      <c r="R335" s="211">
        <f>Q335*H335</f>
        <v>39.627000000000002</v>
      </c>
      <c r="S335" s="211">
        <v>0</v>
      </c>
      <c r="T335" s="212">
        <f>S335*H335</f>
        <v>0</v>
      </c>
      <c r="AR335" s="25" t="s">
        <v>140</v>
      </c>
      <c r="AT335" s="25" t="s">
        <v>124</v>
      </c>
      <c r="AU335" s="25" t="s">
        <v>80</v>
      </c>
      <c r="AY335" s="25" t="s">
        <v>121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25" t="s">
        <v>78</v>
      </c>
      <c r="BK335" s="213">
        <f>ROUND(I335*H335,2)</f>
        <v>0</v>
      </c>
      <c r="BL335" s="25" t="s">
        <v>140</v>
      </c>
      <c r="BM335" s="25" t="s">
        <v>665</v>
      </c>
    </row>
    <row r="336" s="12" customFormat="1">
      <c r="B336" s="226"/>
      <c r="D336" s="219" t="s">
        <v>186</v>
      </c>
      <c r="E336" s="227" t="s">
        <v>5</v>
      </c>
      <c r="F336" s="228" t="s">
        <v>666</v>
      </c>
      <c r="H336" s="229">
        <v>177.5</v>
      </c>
      <c r="I336" s="230"/>
      <c r="L336" s="226"/>
      <c r="M336" s="231"/>
      <c r="N336" s="232"/>
      <c r="O336" s="232"/>
      <c r="P336" s="232"/>
      <c r="Q336" s="232"/>
      <c r="R336" s="232"/>
      <c r="S336" s="232"/>
      <c r="T336" s="233"/>
      <c r="AT336" s="227" t="s">
        <v>186</v>
      </c>
      <c r="AU336" s="227" t="s">
        <v>80</v>
      </c>
      <c r="AV336" s="12" t="s">
        <v>80</v>
      </c>
      <c r="AW336" s="12" t="s">
        <v>34</v>
      </c>
      <c r="AX336" s="12" t="s">
        <v>70</v>
      </c>
      <c r="AY336" s="227" t="s">
        <v>121</v>
      </c>
    </row>
    <row r="337" s="12" customFormat="1">
      <c r="B337" s="226"/>
      <c r="D337" s="219" t="s">
        <v>186</v>
      </c>
      <c r="E337" s="227" t="s">
        <v>5</v>
      </c>
      <c r="F337" s="228" t="s">
        <v>652</v>
      </c>
      <c r="H337" s="229">
        <v>116</v>
      </c>
      <c r="I337" s="230"/>
      <c r="L337" s="226"/>
      <c r="M337" s="231"/>
      <c r="N337" s="232"/>
      <c r="O337" s="232"/>
      <c r="P337" s="232"/>
      <c r="Q337" s="232"/>
      <c r="R337" s="232"/>
      <c r="S337" s="232"/>
      <c r="T337" s="233"/>
      <c r="AT337" s="227" t="s">
        <v>186</v>
      </c>
      <c r="AU337" s="227" t="s">
        <v>80</v>
      </c>
      <c r="AV337" s="12" t="s">
        <v>80</v>
      </c>
      <c r="AW337" s="12" t="s">
        <v>34</v>
      </c>
      <c r="AX337" s="12" t="s">
        <v>70</v>
      </c>
      <c r="AY337" s="227" t="s">
        <v>121</v>
      </c>
    </row>
    <row r="338" s="12" customFormat="1">
      <c r="B338" s="226"/>
      <c r="D338" s="219" t="s">
        <v>186</v>
      </c>
      <c r="E338" s="227" t="s">
        <v>5</v>
      </c>
      <c r="F338" s="228" t="s">
        <v>667</v>
      </c>
      <c r="H338" s="229">
        <v>-38.5</v>
      </c>
      <c r="I338" s="230"/>
      <c r="L338" s="226"/>
      <c r="M338" s="231"/>
      <c r="N338" s="232"/>
      <c r="O338" s="232"/>
      <c r="P338" s="232"/>
      <c r="Q338" s="232"/>
      <c r="R338" s="232"/>
      <c r="S338" s="232"/>
      <c r="T338" s="233"/>
      <c r="AT338" s="227" t="s">
        <v>186</v>
      </c>
      <c r="AU338" s="227" t="s">
        <v>80</v>
      </c>
      <c r="AV338" s="12" t="s">
        <v>80</v>
      </c>
      <c r="AW338" s="12" t="s">
        <v>34</v>
      </c>
      <c r="AX338" s="12" t="s">
        <v>70</v>
      </c>
      <c r="AY338" s="227" t="s">
        <v>121</v>
      </c>
    </row>
    <row r="339" s="13" customFormat="1">
      <c r="B339" s="234"/>
      <c r="D339" s="219" t="s">
        <v>186</v>
      </c>
      <c r="E339" s="235" t="s">
        <v>5</v>
      </c>
      <c r="F339" s="236" t="s">
        <v>200</v>
      </c>
      <c r="H339" s="237">
        <v>255</v>
      </c>
      <c r="I339" s="238"/>
      <c r="L339" s="234"/>
      <c r="M339" s="239"/>
      <c r="N339" s="240"/>
      <c r="O339" s="240"/>
      <c r="P339" s="240"/>
      <c r="Q339" s="240"/>
      <c r="R339" s="240"/>
      <c r="S339" s="240"/>
      <c r="T339" s="241"/>
      <c r="AT339" s="235" t="s">
        <v>186</v>
      </c>
      <c r="AU339" s="235" t="s">
        <v>80</v>
      </c>
      <c r="AV339" s="13" t="s">
        <v>140</v>
      </c>
      <c r="AW339" s="13" t="s">
        <v>34</v>
      </c>
      <c r="AX339" s="13" t="s">
        <v>78</v>
      </c>
      <c r="AY339" s="235" t="s">
        <v>121</v>
      </c>
    </row>
    <row r="340" s="1" customFormat="1" ht="16.5" customHeight="1">
      <c r="B340" s="201"/>
      <c r="C340" s="250" t="s">
        <v>668</v>
      </c>
      <c r="D340" s="250" t="s">
        <v>371</v>
      </c>
      <c r="E340" s="251" t="s">
        <v>669</v>
      </c>
      <c r="F340" s="252" t="s">
        <v>670</v>
      </c>
      <c r="G340" s="253" t="s">
        <v>231</v>
      </c>
      <c r="H340" s="254">
        <v>9.2699999999999996</v>
      </c>
      <c r="I340" s="255"/>
      <c r="J340" s="256">
        <f>ROUND(I340*H340,2)</f>
        <v>0</v>
      </c>
      <c r="K340" s="252" t="s">
        <v>128</v>
      </c>
      <c r="L340" s="257"/>
      <c r="M340" s="258" t="s">
        <v>5</v>
      </c>
      <c r="N340" s="259" t="s">
        <v>41</v>
      </c>
      <c r="O340" s="48"/>
      <c r="P340" s="211">
        <f>O340*H340</f>
        <v>0</v>
      </c>
      <c r="Q340" s="211">
        <v>0.064000000000000001</v>
      </c>
      <c r="R340" s="211">
        <f>Q340*H340</f>
        <v>0.59328000000000003</v>
      </c>
      <c r="S340" s="211">
        <v>0</v>
      </c>
      <c r="T340" s="212">
        <f>S340*H340</f>
        <v>0</v>
      </c>
      <c r="AR340" s="25" t="s">
        <v>154</v>
      </c>
      <c r="AT340" s="25" t="s">
        <v>371</v>
      </c>
      <c r="AU340" s="25" t="s">
        <v>80</v>
      </c>
      <c r="AY340" s="25" t="s">
        <v>121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25" t="s">
        <v>78</v>
      </c>
      <c r="BK340" s="213">
        <f>ROUND(I340*H340,2)</f>
        <v>0</v>
      </c>
      <c r="BL340" s="25" t="s">
        <v>140</v>
      </c>
      <c r="BM340" s="25" t="s">
        <v>671</v>
      </c>
    </row>
    <row r="341" s="12" customFormat="1">
      <c r="B341" s="226"/>
      <c r="D341" s="219" t="s">
        <v>186</v>
      </c>
      <c r="E341" s="227" t="s">
        <v>5</v>
      </c>
      <c r="F341" s="228" t="s">
        <v>672</v>
      </c>
      <c r="H341" s="229">
        <v>7</v>
      </c>
      <c r="I341" s="230"/>
      <c r="L341" s="226"/>
      <c r="M341" s="231"/>
      <c r="N341" s="232"/>
      <c r="O341" s="232"/>
      <c r="P341" s="232"/>
      <c r="Q341" s="232"/>
      <c r="R341" s="232"/>
      <c r="S341" s="232"/>
      <c r="T341" s="233"/>
      <c r="AT341" s="227" t="s">
        <v>186</v>
      </c>
      <c r="AU341" s="227" t="s">
        <v>80</v>
      </c>
      <c r="AV341" s="12" t="s">
        <v>80</v>
      </c>
      <c r="AW341" s="12" t="s">
        <v>34</v>
      </c>
      <c r="AX341" s="12" t="s">
        <v>70</v>
      </c>
      <c r="AY341" s="227" t="s">
        <v>121</v>
      </c>
    </row>
    <row r="342" s="12" customFormat="1">
      <c r="B342" s="226"/>
      <c r="D342" s="219" t="s">
        <v>186</v>
      </c>
      <c r="E342" s="227" t="s">
        <v>5</v>
      </c>
      <c r="F342" s="228" t="s">
        <v>673</v>
      </c>
      <c r="H342" s="229">
        <v>2</v>
      </c>
      <c r="I342" s="230"/>
      <c r="L342" s="226"/>
      <c r="M342" s="231"/>
      <c r="N342" s="232"/>
      <c r="O342" s="232"/>
      <c r="P342" s="232"/>
      <c r="Q342" s="232"/>
      <c r="R342" s="232"/>
      <c r="S342" s="232"/>
      <c r="T342" s="233"/>
      <c r="AT342" s="227" t="s">
        <v>186</v>
      </c>
      <c r="AU342" s="227" t="s">
        <v>80</v>
      </c>
      <c r="AV342" s="12" t="s">
        <v>80</v>
      </c>
      <c r="AW342" s="12" t="s">
        <v>34</v>
      </c>
      <c r="AX342" s="12" t="s">
        <v>70</v>
      </c>
      <c r="AY342" s="227" t="s">
        <v>121</v>
      </c>
    </row>
    <row r="343" s="14" customFormat="1">
      <c r="B343" s="242"/>
      <c r="D343" s="219" t="s">
        <v>186</v>
      </c>
      <c r="E343" s="243" t="s">
        <v>5</v>
      </c>
      <c r="F343" s="244" t="s">
        <v>331</v>
      </c>
      <c r="H343" s="245">
        <v>9</v>
      </c>
      <c r="I343" s="246"/>
      <c r="L343" s="242"/>
      <c r="M343" s="247"/>
      <c r="N343" s="248"/>
      <c r="O343" s="248"/>
      <c r="P343" s="248"/>
      <c r="Q343" s="248"/>
      <c r="R343" s="248"/>
      <c r="S343" s="248"/>
      <c r="T343" s="249"/>
      <c r="AT343" s="243" t="s">
        <v>186</v>
      </c>
      <c r="AU343" s="243" t="s">
        <v>80</v>
      </c>
      <c r="AV343" s="14" t="s">
        <v>134</v>
      </c>
      <c r="AW343" s="14" t="s">
        <v>34</v>
      </c>
      <c r="AX343" s="14" t="s">
        <v>70</v>
      </c>
      <c r="AY343" s="243" t="s">
        <v>121</v>
      </c>
    </row>
    <row r="344" s="12" customFormat="1">
      <c r="B344" s="226"/>
      <c r="D344" s="219" t="s">
        <v>186</v>
      </c>
      <c r="E344" s="227" t="s">
        <v>5</v>
      </c>
      <c r="F344" s="228" t="s">
        <v>674</v>
      </c>
      <c r="H344" s="229">
        <v>9.2699999999999996</v>
      </c>
      <c r="I344" s="230"/>
      <c r="L344" s="226"/>
      <c r="M344" s="231"/>
      <c r="N344" s="232"/>
      <c r="O344" s="232"/>
      <c r="P344" s="232"/>
      <c r="Q344" s="232"/>
      <c r="R344" s="232"/>
      <c r="S344" s="232"/>
      <c r="T344" s="233"/>
      <c r="AT344" s="227" t="s">
        <v>186</v>
      </c>
      <c r="AU344" s="227" t="s">
        <v>80</v>
      </c>
      <c r="AV344" s="12" t="s">
        <v>80</v>
      </c>
      <c r="AW344" s="12" t="s">
        <v>34</v>
      </c>
      <c r="AX344" s="12" t="s">
        <v>78</v>
      </c>
      <c r="AY344" s="227" t="s">
        <v>121</v>
      </c>
    </row>
    <row r="345" s="1" customFormat="1" ht="16.5" customHeight="1">
      <c r="B345" s="201"/>
      <c r="C345" s="250" t="s">
        <v>675</v>
      </c>
      <c r="D345" s="250" t="s">
        <v>371</v>
      </c>
      <c r="E345" s="251" t="s">
        <v>676</v>
      </c>
      <c r="F345" s="252" t="s">
        <v>677</v>
      </c>
      <c r="G345" s="253" t="s">
        <v>231</v>
      </c>
      <c r="H345" s="254">
        <v>22.145</v>
      </c>
      <c r="I345" s="255"/>
      <c r="J345" s="256">
        <f>ROUND(I345*H345,2)</f>
        <v>0</v>
      </c>
      <c r="K345" s="252" t="s">
        <v>128</v>
      </c>
      <c r="L345" s="257"/>
      <c r="M345" s="258" t="s">
        <v>5</v>
      </c>
      <c r="N345" s="259" t="s">
        <v>41</v>
      </c>
      <c r="O345" s="48"/>
      <c r="P345" s="211">
        <f>O345*H345</f>
        <v>0</v>
      </c>
      <c r="Q345" s="211">
        <v>0.048300000000000003</v>
      </c>
      <c r="R345" s="211">
        <f>Q345*H345</f>
        <v>1.0696034999999999</v>
      </c>
      <c r="S345" s="211">
        <v>0</v>
      </c>
      <c r="T345" s="212">
        <f>S345*H345</f>
        <v>0</v>
      </c>
      <c r="AR345" s="25" t="s">
        <v>154</v>
      </c>
      <c r="AT345" s="25" t="s">
        <v>371</v>
      </c>
      <c r="AU345" s="25" t="s">
        <v>80</v>
      </c>
      <c r="AY345" s="25" t="s">
        <v>121</v>
      </c>
      <c r="BE345" s="213">
        <f>IF(N345="základní",J345,0)</f>
        <v>0</v>
      </c>
      <c r="BF345" s="213">
        <f>IF(N345="snížená",J345,0)</f>
        <v>0</v>
      </c>
      <c r="BG345" s="213">
        <f>IF(N345="zákl. přenesená",J345,0)</f>
        <v>0</v>
      </c>
      <c r="BH345" s="213">
        <f>IF(N345="sníž. přenesená",J345,0)</f>
        <v>0</v>
      </c>
      <c r="BI345" s="213">
        <f>IF(N345="nulová",J345,0)</f>
        <v>0</v>
      </c>
      <c r="BJ345" s="25" t="s">
        <v>78</v>
      </c>
      <c r="BK345" s="213">
        <f>ROUND(I345*H345,2)</f>
        <v>0</v>
      </c>
      <c r="BL345" s="25" t="s">
        <v>140</v>
      </c>
      <c r="BM345" s="25" t="s">
        <v>678</v>
      </c>
    </row>
    <row r="346" s="12" customFormat="1">
      <c r="B346" s="226"/>
      <c r="D346" s="219" t="s">
        <v>186</v>
      </c>
      <c r="E346" s="227" t="s">
        <v>5</v>
      </c>
      <c r="F346" s="228" t="s">
        <v>679</v>
      </c>
      <c r="H346" s="229">
        <v>13.5</v>
      </c>
      <c r="I346" s="230"/>
      <c r="L346" s="226"/>
      <c r="M346" s="231"/>
      <c r="N346" s="232"/>
      <c r="O346" s="232"/>
      <c r="P346" s="232"/>
      <c r="Q346" s="232"/>
      <c r="R346" s="232"/>
      <c r="S346" s="232"/>
      <c r="T346" s="233"/>
      <c r="AT346" s="227" t="s">
        <v>186</v>
      </c>
      <c r="AU346" s="227" t="s">
        <v>80</v>
      </c>
      <c r="AV346" s="12" t="s">
        <v>80</v>
      </c>
      <c r="AW346" s="12" t="s">
        <v>34</v>
      </c>
      <c r="AX346" s="12" t="s">
        <v>70</v>
      </c>
      <c r="AY346" s="227" t="s">
        <v>121</v>
      </c>
    </row>
    <row r="347" s="12" customFormat="1">
      <c r="B347" s="226"/>
      <c r="D347" s="219" t="s">
        <v>186</v>
      </c>
      <c r="E347" s="227" t="s">
        <v>5</v>
      </c>
      <c r="F347" s="228" t="s">
        <v>680</v>
      </c>
      <c r="H347" s="229">
        <v>8</v>
      </c>
      <c r="I347" s="230"/>
      <c r="L347" s="226"/>
      <c r="M347" s="231"/>
      <c r="N347" s="232"/>
      <c r="O347" s="232"/>
      <c r="P347" s="232"/>
      <c r="Q347" s="232"/>
      <c r="R347" s="232"/>
      <c r="S347" s="232"/>
      <c r="T347" s="233"/>
      <c r="AT347" s="227" t="s">
        <v>186</v>
      </c>
      <c r="AU347" s="227" t="s">
        <v>80</v>
      </c>
      <c r="AV347" s="12" t="s">
        <v>80</v>
      </c>
      <c r="AW347" s="12" t="s">
        <v>34</v>
      </c>
      <c r="AX347" s="12" t="s">
        <v>70</v>
      </c>
      <c r="AY347" s="227" t="s">
        <v>121</v>
      </c>
    </row>
    <row r="348" s="14" customFormat="1">
      <c r="B348" s="242"/>
      <c r="D348" s="219" t="s">
        <v>186</v>
      </c>
      <c r="E348" s="243" t="s">
        <v>5</v>
      </c>
      <c r="F348" s="244" t="s">
        <v>331</v>
      </c>
      <c r="H348" s="245">
        <v>21.5</v>
      </c>
      <c r="I348" s="246"/>
      <c r="L348" s="242"/>
      <c r="M348" s="247"/>
      <c r="N348" s="248"/>
      <c r="O348" s="248"/>
      <c r="P348" s="248"/>
      <c r="Q348" s="248"/>
      <c r="R348" s="248"/>
      <c r="S348" s="248"/>
      <c r="T348" s="249"/>
      <c r="AT348" s="243" t="s">
        <v>186</v>
      </c>
      <c r="AU348" s="243" t="s">
        <v>80</v>
      </c>
      <c r="AV348" s="14" t="s">
        <v>134</v>
      </c>
      <c r="AW348" s="14" t="s">
        <v>34</v>
      </c>
      <c r="AX348" s="14" t="s">
        <v>70</v>
      </c>
      <c r="AY348" s="243" t="s">
        <v>121</v>
      </c>
    </row>
    <row r="349" s="12" customFormat="1">
      <c r="B349" s="226"/>
      <c r="D349" s="219" t="s">
        <v>186</v>
      </c>
      <c r="E349" s="227" t="s">
        <v>5</v>
      </c>
      <c r="F349" s="228" t="s">
        <v>681</v>
      </c>
      <c r="H349" s="229">
        <v>22.145</v>
      </c>
      <c r="I349" s="230"/>
      <c r="L349" s="226"/>
      <c r="M349" s="231"/>
      <c r="N349" s="232"/>
      <c r="O349" s="232"/>
      <c r="P349" s="232"/>
      <c r="Q349" s="232"/>
      <c r="R349" s="232"/>
      <c r="S349" s="232"/>
      <c r="T349" s="233"/>
      <c r="AT349" s="227" t="s">
        <v>186</v>
      </c>
      <c r="AU349" s="227" t="s">
        <v>80</v>
      </c>
      <c r="AV349" s="12" t="s">
        <v>80</v>
      </c>
      <c r="AW349" s="12" t="s">
        <v>34</v>
      </c>
      <c r="AX349" s="12" t="s">
        <v>78</v>
      </c>
      <c r="AY349" s="227" t="s">
        <v>121</v>
      </c>
    </row>
    <row r="350" s="1" customFormat="1" ht="16.5" customHeight="1">
      <c r="B350" s="201"/>
      <c r="C350" s="250" t="s">
        <v>682</v>
      </c>
      <c r="D350" s="250" t="s">
        <v>371</v>
      </c>
      <c r="E350" s="251" t="s">
        <v>683</v>
      </c>
      <c r="F350" s="252" t="s">
        <v>684</v>
      </c>
      <c r="G350" s="253" t="s">
        <v>231</v>
      </c>
      <c r="H350" s="254">
        <v>231.23500000000001</v>
      </c>
      <c r="I350" s="255"/>
      <c r="J350" s="256">
        <f>ROUND(I350*H350,2)</f>
        <v>0</v>
      </c>
      <c r="K350" s="252" t="s">
        <v>128</v>
      </c>
      <c r="L350" s="257"/>
      <c r="M350" s="258" t="s">
        <v>5</v>
      </c>
      <c r="N350" s="259" t="s">
        <v>41</v>
      </c>
      <c r="O350" s="48"/>
      <c r="P350" s="211">
        <f>O350*H350</f>
        <v>0</v>
      </c>
      <c r="Q350" s="211">
        <v>0.081000000000000003</v>
      </c>
      <c r="R350" s="211">
        <f>Q350*H350</f>
        <v>18.730035000000001</v>
      </c>
      <c r="S350" s="211">
        <v>0</v>
      </c>
      <c r="T350" s="212">
        <f>S350*H350</f>
        <v>0</v>
      </c>
      <c r="AR350" s="25" t="s">
        <v>154</v>
      </c>
      <c r="AT350" s="25" t="s">
        <v>371</v>
      </c>
      <c r="AU350" s="25" t="s">
        <v>80</v>
      </c>
      <c r="AY350" s="25" t="s">
        <v>121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25" t="s">
        <v>78</v>
      </c>
      <c r="BK350" s="213">
        <f>ROUND(I350*H350,2)</f>
        <v>0</v>
      </c>
      <c r="BL350" s="25" t="s">
        <v>140</v>
      </c>
      <c r="BM350" s="25" t="s">
        <v>685</v>
      </c>
    </row>
    <row r="351" s="12" customFormat="1">
      <c r="B351" s="226"/>
      <c r="D351" s="219" t="s">
        <v>186</v>
      </c>
      <c r="E351" s="227" t="s">
        <v>5</v>
      </c>
      <c r="F351" s="228" t="s">
        <v>686</v>
      </c>
      <c r="H351" s="229">
        <v>224.5</v>
      </c>
      <c r="I351" s="230"/>
      <c r="L351" s="226"/>
      <c r="M351" s="231"/>
      <c r="N351" s="232"/>
      <c r="O351" s="232"/>
      <c r="P351" s="232"/>
      <c r="Q351" s="232"/>
      <c r="R351" s="232"/>
      <c r="S351" s="232"/>
      <c r="T351" s="233"/>
      <c r="AT351" s="227" t="s">
        <v>186</v>
      </c>
      <c r="AU351" s="227" t="s">
        <v>80</v>
      </c>
      <c r="AV351" s="12" t="s">
        <v>80</v>
      </c>
      <c r="AW351" s="12" t="s">
        <v>34</v>
      </c>
      <c r="AX351" s="12" t="s">
        <v>70</v>
      </c>
      <c r="AY351" s="227" t="s">
        <v>121</v>
      </c>
    </row>
    <row r="352" s="12" customFormat="1">
      <c r="B352" s="226"/>
      <c r="D352" s="219" t="s">
        <v>186</v>
      </c>
      <c r="E352" s="227" t="s">
        <v>5</v>
      </c>
      <c r="F352" s="228" t="s">
        <v>687</v>
      </c>
      <c r="H352" s="229">
        <v>231.23500000000001</v>
      </c>
      <c r="I352" s="230"/>
      <c r="L352" s="226"/>
      <c r="M352" s="231"/>
      <c r="N352" s="232"/>
      <c r="O352" s="232"/>
      <c r="P352" s="232"/>
      <c r="Q352" s="232"/>
      <c r="R352" s="232"/>
      <c r="S352" s="232"/>
      <c r="T352" s="233"/>
      <c r="AT352" s="227" t="s">
        <v>186</v>
      </c>
      <c r="AU352" s="227" t="s">
        <v>80</v>
      </c>
      <c r="AV352" s="12" t="s">
        <v>80</v>
      </c>
      <c r="AW352" s="12" t="s">
        <v>34</v>
      </c>
      <c r="AX352" s="12" t="s">
        <v>78</v>
      </c>
      <c r="AY352" s="227" t="s">
        <v>121</v>
      </c>
    </row>
    <row r="353" s="1" customFormat="1" ht="38.25" customHeight="1">
      <c r="B353" s="201"/>
      <c r="C353" s="202" t="s">
        <v>688</v>
      </c>
      <c r="D353" s="202" t="s">
        <v>124</v>
      </c>
      <c r="E353" s="203" t="s">
        <v>689</v>
      </c>
      <c r="F353" s="204" t="s">
        <v>690</v>
      </c>
      <c r="G353" s="205" t="s">
        <v>231</v>
      </c>
      <c r="H353" s="206">
        <v>39</v>
      </c>
      <c r="I353" s="207"/>
      <c r="J353" s="208">
        <f>ROUND(I353*H353,2)</f>
        <v>0</v>
      </c>
      <c r="K353" s="204" t="s">
        <v>128</v>
      </c>
      <c r="L353" s="47"/>
      <c r="M353" s="209" t="s">
        <v>5</v>
      </c>
      <c r="N353" s="210" t="s">
        <v>41</v>
      </c>
      <c r="O353" s="48"/>
      <c r="P353" s="211">
        <f>O353*H353</f>
        <v>0</v>
      </c>
      <c r="Q353" s="211">
        <v>0.16849</v>
      </c>
      <c r="R353" s="211">
        <f>Q353*H353</f>
        <v>6.57111</v>
      </c>
      <c r="S353" s="211">
        <v>0</v>
      </c>
      <c r="T353" s="212">
        <f>S353*H353</f>
        <v>0</v>
      </c>
      <c r="AR353" s="25" t="s">
        <v>140</v>
      </c>
      <c r="AT353" s="25" t="s">
        <v>124</v>
      </c>
      <c r="AU353" s="25" t="s">
        <v>80</v>
      </c>
      <c r="AY353" s="25" t="s">
        <v>121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25" t="s">
        <v>78</v>
      </c>
      <c r="BK353" s="213">
        <f>ROUND(I353*H353,2)</f>
        <v>0</v>
      </c>
      <c r="BL353" s="25" t="s">
        <v>140</v>
      </c>
      <c r="BM353" s="25" t="s">
        <v>691</v>
      </c>
    </row>
    <row r="354" s="12" customFormat="1">
      <c r="B354" s="226"/>
      <c r="D354" s="219" t="s">
        <v>186</v>
      </c>
      <c r="E354" s="227" t="s">
        <v>5</v>
      </c>
      <c r="F354" s="228" t="s">
        <v>692</v>
      </c>
      <c r="H354" s="229">
        <v>39</v>
      </c>
      <c r="I354" s="230"/>
      <c r="L354" s="226"/>
      <c r="M354" s="231"/>
      <c r="N354" s="232"/>
      <c r="O354" s="232"/>
      <c r="P354" s="232"/>
      <c r="Q354" s="232"/>
      <c r="R354" s="232"/>
      <c r="S354" s="232"/>
      <c r="T354" s="233"/>
      <c r="AT354" s="227" t="s">
        <v>186</v>
      </c>
      <c r="AU354" s="227" t="s">
        <v>80</v>
      </c>
      <c r="AV354" s="12" t="s">
        <v>80</v>
      </c>
      <c r="AW354" s="12" t="s">
        <v>34</v>
      </c>
      <c r="AX354" s="12" t="s">
        <v>78</v>
      </c>
      <c r="AY354" s="227" t="s">
        <v>121</v>
      </c>
    </row>
    <row r="355" s="1" customFormat="1" ht="16.5" customHeight="1">
      <c r="B355" s="201"/>
      <c r="C355" s="250" t="s">
        <v>693</v>
      </c>
      <c r="D355" s="250" t="s">
        <v>371</v>
      </c>
      <c r="E355" s="251" t="s">
        <v>694</v>
      </c>
      <c r="F355" s="252" t="s">
        <v>695</v>
      </c>
      <c r="G355" s="253" t="s">
        <v>231</v>
      </c>
      <c r="H355" s="254">
        <v>19</v>
      </c>
      <c r="I355" s="255"/>
      <c r="J355" s="256">
        <f>ROUND(I355*H355,2)</f>
        <v>0</v>
      </c>
      <c r="K355" s="252" t="s">
        <v>128</v>
      </c>
      <c r="L355" s="257"/>
      <c r="M355" s="258" t="s">
        <v>5</v>
      </c>
      <c r="N355" s="259" t="s">
        <v>41</v>
      </c>
      <c r="O355" s="48"/>
      <c r="P355" s="211">
        <f>O355*H355</f>
        <v>0</v>
      </c>
      <c r="Q355" s="211">
        <v>0.125</v>
      </c>
      <c r="R355" s="211">
        <f>Q355*H355</f>
        <v>2.375</v>
      </c>
      <c r="S355" s="211">
        <v>0</v>
      </c>
      <c r="T355" s="212">
        <f>S355*H355</f>
        <v>0</v>
      </c>
      <c r="AR355" s="25" t="s">
        <v>154</v>
      </c>
      <c r="AT355" s="25" t="s">
        <v>371</v>
      </c>
      <c r="AU355" s="25" t="s">
        <v>80</v>
      </c>
      <c r="AY355" s="25" t="s">
        <v>121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25" t="s">
        <v>78</v>
      </c>
      <c r="BK355" s="213">
        <f>ROUND(I355*H355,2)</f>
        <v>0</v>
      </c>
      <c r="BL355" s="25" t="s">
        <v>140</v>
      </c>
      <c r="BM355" s="25" t="s">
        <v>696</v>
      </c>
    </row>
    <row r="356" s="12" customFormat="1">
      <c r="B356" s="226"/>
      <c r="D356" s="219" t="s">
        <v>186</v>
      </c>
      <c r="E356" s="227" t="s">
        <v>5</v>
      </c>
      <c r="F356" s="228" t="s">
        <v>697</v>
      </c>
      <c r="H356" s="229">
        <v>19</v>
      </c>
      <c r="I356" s="230"/>
      <c r="L356" s="226"/>
      <c r="M356" s="231"/>
      <c r="N356" s="232"/>
      <c r="O356" s="232"/>
      <c r="P356" s="232"/>
      <c r="Q356" s="232"/>
      <c r="R356" s="232"/>
      <c r="S356" s="232"/>
      <c r="T356" s="233"/>
      <c r="AT356" s="227" t="s">
        <v>186</v>
      </c>
      <c r="AU356" s="227" t="s">
        <v>80</v>
      </c>
      <c r="AV356" s="12" t="s">
        <v>80</v>
      </c>
      <c r="AW356" s="12" t="s">
        <v>34</v>
      </c>
      <c r="AX356" s="12" t="s">
        <v>78</v>
      </c>
      <c r="AY356" s="227" t="s">
        <v>121</v>
      </c>
    </row>
    <row r="357" s="1" customFormat="1" ht="16.5" customHeight="1">
      <c r="B357" s="201"/>
      <c r="C357" s="250" t="s">
        <v>698</v>
      </c>
      <c r="D357" s="250" t="s">
        <v>371</v>
      </c>
      <c r="E357" s="251" t="s">
        <v>699</v>
      </c>
      <c r="F357" s="252" t="s">
        <v>700</v>
      </c>
      <c r="G357" s="253" t="s">
        <v>231</v>
      </c>
      <c r="H357" s="254">
        <v>3</v>
      </c>
      <c r="I357" s="255"/>
      <c r="J357" s="256">
        <f>ROUND(I357*H357,2)</f>
        <v>0</v>
      </c>
      <c r="K357" s="252" t="s">
        <v>128</v>
      </c>
      <c r="L357" s="257"/>
      <c r="M357" s="258" t="s">
        <v>5</v>
      </c>
      <c r="N357" s="259" t="s">
        <v>41</v>
      </c>
      <c r="O357" s="48"/>
      <c r="P357" s="211">
        <f>O357*H357</f>
        <v>0</v>
      </c>
      <c r="Q357" s="211">
        <v>0.125</v>
      </c>
      <c r="R357" s="211">
        <f>Q357*H357</f>
        <v>0.375</v>
      </c>
      <c r="S357" s="211">
        <v>0</v>
      </c>
      <c r="T357" s="212">
        <f>S357*H357</f>
        <v>0</v>
      </c>
      <c r="AR357" s="25" t="s">
        <v>154</v>
      </c>
      <c r="AT357" s="25" t="s">
        <v>371</v>
      </c>
      <c r="AU357" s="25" t="s">
        <v>80</v>
      </c>
      <c r="AY357" s="25" t="s">
        <v>121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25" t="s">
        <v>78</v>
      </c>
      <c r="BK357" s="213">
        <f>ROUND(I357*H357,2)</f>
        <v>0</v>
      </c>
      <c r="BL357" s="25" t="s">
        <v>140</v>
      </c>
      <c r="BM357" s="25" t="s">
        <v>701</v>
      </c>
    </row>
    <row r="358" s="12" customFormat="1">
      <c r="B358" s="226"/>
      <c r="D358" s="219" t="s">
        <v>186</v>
      </c>
      <c r="E358" s="227" t="s">
        <v>5</v>
      </c>
      <c r="F358" s="228" t="s">
        <v>702</v>
      </c>
      <c r="H358" s="229">
        <v>3</v>
      </c>
      <c r="I358" s="230"/>
      <c r="L358" s="226"/>
      <c r="M358" s="231"/>
      <c r="N358" s="232"/>
      <c r="O358" s="232"/>
      <c r="P358" s="232"/>
      <c r="Q358" s="232"/>
      <c r="R358" s="232"/>
      <c r="S358" s="232"/>
      <c r="T358" s="233"/>
      <c r="AT358" s="227" t="s">
        <v>186</v>
      </c>
      <c r="AU358" s="227" t="s">
        <v>80</v>
      </c>
      <c r="AV358" s="12" t="s">
        <v>80</v>
      </c>
      <c r="AW358" s="12" t="s">
        <v>34</v>
      </c>
      <c r="AX358" s="12" t="s">
        <v>78</v>
      </c>
      <c r="AY358" s="227" t="s">
        <v>121</v>
      </c>
    </row>
    <row r="359" s="1" customFormat="1" ht="16.5" customHeight="1">
      <c r="B359" s="201"/>
      <c r="C359" s="250" t="s">
        <v>703</v>
      </c>
      <c r="D359" s="250" t="s">
        <v>371</v>
      </c>
      <c r="E359" s="251" t="s">
        <v>704</v>
      </c>
      <c r="F359" s="252" t="s">
        <v>705</v>
      </c>
      <c r="G359" s="253" t="s">
        <v>231</v>
      </c>
      <c r="H359" s="254">
        <v>17.199999999999999</v>
      </c>
      <c r="I359" s="255"/>
      <c r="J359" s="256">
        <f>ROUND(I359*H359,2)</f>
        <v>0</v>
      </c>
      <c r="K359" s="252" t="s">
        <v>128</v>
      </c>
      <c r="L359" s="257"/>
      <c r="M359" s="258" t="s">
        <v>5</v>
      </c>
      <c r="N359" s="259" t="s">
        <v>41</v>
      </c>
      <c r="O359" s="48"/>
      <c r="P359" s="211">
        <f>O359*H359</f>
        <v>0</v>
      </c>
      <c r="Q359" s="211">
        <v>0.125</v>
      </c>
      <c r="R359" s="211">
        <f>Q359*H359</f>
        <v>2.1499999999999999</v>
      </c>
      <c r="S359" s="211">
        <v>0</v>
      </c>
      <c r="T359" s="212">
        <f>S359*H359</f>
        <v>0</v>
      </c>
      <c r="AR359" s="25" t="s">
        <v>154</v>
      </c>
      <c r="AT359" s="25" t="s">
        <v>371</v>
      </c>
      <c r="AU359" s="25" t="s">
        <v>80</v>
      </c>
      <c r="AY359" s="25" t="s">
        <v>121</v>
      </c>
      <c r="BE359" s="213">
        <f>IF(N359="základní",J359,0)</f>
        <v>0</v>
      </c>
      <c r="BF359" s="213">
        <f>IF(N359="snížená",J359,0)</f>
        <v>0</v>
      </c>
      <c r="BG359" s="213">
        <f>IF(N359="zákl. přenesená",J359,0)</f>
        <v>0</v>
      </c>
      <c r="BH359" s="213">
        <f>IF(N359="sníž. přenesená",J359,0)</f>
        <v>0</v>
      </c>
      <c r="BI359" s="213">
        <f>IF(N359="nulová",J359,0)</f>
        <v>0</v>
      </c>
      <c r="BJ359" s="25" t="s">
        <v>78</v>
      </c>
      <c r="BK359" s="213">
        <f>ROUND(I359*H359,2)</f>
        <v>0</v>
      </c>
      <c r="BL359" s="25" t="s">
        <v>140</v>
      </c>
      <c r="BM359" s="25" t="s">
        <v>706</v>
      </c>
    </row>
    <row r="360" s="11" customFormat="1">
      <c r="B360" s="218"/>
      <c r="D360" s="219" t="s">
        <v>186</v>
      </c>
      <c r="E360" s="220" t="s">
        <v>5</v>
      </c>
      <c r="F360" s="221" t="s">
        <v>707</v>
      </c>
      <c r="H360" s="220" t="s">
        <v>5</v>
      </c>
      <c r="I360" s="222"/>
      <c r="L360" s="218"/>
      <c r="M360" s="223"/>
      <c r="N360" s="224"/>
      <c r="O360" s="224"/>
      <c r="P360" s="224"/>
      <c r="Q360" s="224"/>
      <c r="R360" s="224"/>
      <c r="S360" s="224"/>
      <c r="T360" s="225"/>
      <c r="AT360" s="220" t="s">
        <v>186</v>
      </c>
      <c r="AU360" s="220" t="s">
        <v>80</v>
      </c>
      <c r="AV360" s="11" t="s">
        <v>78</v>
      </c>
      <c r="AW360" s="11" t="s">
        <v>34</v>
      </c>
      <c r="AX360" s="11" t="s">
        <v>70</v>
      </c>
      <c r="AY360" s="220" t="s">
        <v>121</v>
      </c>
    </row>
    <row r="361" s="12" customFormat="1">
      <c r="B361" s="226"/>
      <c r="D361" s="219" t="s">
        <v>186</v>
      </c>
      <c r="E361" s="227" t="s">
        <v>5</v>
      </c>
      <c r="F361" s="228" t="s">
        <v>708</v>
      </c>
      <c r="H361" s="229">
        <v>17.199999999999999</v>
      </c>
      <c r="I361" s="230"/>
      <c r="L361" s="226"/>
      <c r="M361" s="231"/>
      <c r="N361" s="232"/>
      <c r="O361" s="232"/>
      <c r="P361" s="232"/>
      <c r="Q361" s="232"/>
      <c r="R361" s="232"/>
      <c r="S361" s="232"/>
      <c r="T361" s="233"/>
      <c r="AT361" s="227" t="s">
        <v>186</v>
      </c>
      <c r="AU361" s="227" t="s">
        <v>80</v>
      </c>
      <c r="AV361" s="12" t="s">
        <v>80</v>
      </c>
      <c r="AW361" s="12" t="s">
        <v>34</v>
      </c>
      <c r="AX361" s="12" t="s">
        <v>78</v>
      </c>
      <c r="AY361" s="227" t="s">
        <v>121</v>
      </c>
    </row>
    <row r="362" s="1" customFormat="1" ht="25.5" customHeight="1">
      <c r="B362" s="201"/>
      <c r="C362" s="202" t="s">
        <v>709</v>
      </c>
      <c r="D362" s="202" t="s">
        <v>124</v>
      </c>
      <c r="E362" s="203" t="s">
        <v>710</v>
      </c>
      <c r="F362" s="204" t="s">
        <v>711</v>
      </c>
      <c r="G362" s="205" t="s">
        <v>250</v>
      </c>
      <c r="H362" s="206">
        <v>9.0630000000000006</v>
      </c>
      <c r="I362" s="207"/>
      <c r="J362" s="208">
        <f>ROUND(I362*H362,2)</f>
        <v>0</v>
      </c>
      <c r="K362" s="204" t="s">
        <v>128</v>
      </c>
      <c r="L362" s="47"/>
      <c r="M362" s="209" t="s">
        <v>5</v>
      </c>
      <c r="N362" s="210" t="s">
        <v>41</v>
      </c>
      <c r="O362" s="48"/>
      <c r="P362" s="211">
        <f>O362*H362</f>
        <v>0</v>
      </c>
      <c r="Q362" s="211">
        <v>2.2563399999999998</v>
      </c>
      <c r="R362" s="211">
        <f>Q362*H362</f>
        <v>20.449209419999999</v>
      </c>
      <c r="S362" s="211">
        <v>0</v>
      </c>
      <c r="T362" s="212">
        <f>S362*H362</f>
        <v>0</v>
      </c>
      <c r="AR362" s="25" t="s">
        <v>140</v>
      </c>
      <c r="AT362" s="25" t="s">
        <v>124</v>
      </c>
      <c r="AU362" s="25" t="s">
        <v>80</v>
      </c>
      <c r="AY362" s="25" t="s">
        <v>121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25" t="s">
        <v>78</v>
      </c>
      <c r="BK362" s="213">
        <f>ROUND(I362*H362,2)</f>
        <v>0</v>
      </c>
      <c r="BL362" s="25" t="s">
        <v>140</v>
      </c>
      <c r="BM362" s="25" t="s">
        <v>712</v>
      </c>
    </row>
    <row r="363" s="11" customFormat="1">
      <c r="B363" s="218"/>
      <c r="D363" s="219" t="s">
        <v>186</v>
      </c>
      <c r="E363" s="220" t="s">
        <v>5</v>
      </c>
      <c r="F363" s="221" t="s">
        <v>713</v>
      </c>
      <c r="H363" s="220" t="s">
        <v>5</v>
      </c>
      <c r="I363" s="222"/>
      <c r="L363" s="218"/>
      <c r="M363" s="223"/>
      <c r="N363" s="224"/>
      <c r="O363" s="224"/>
      <c r="P363" s="224"/>
      <c r="Q363" s="224"/>
      <c r="R363" s="224"/>
      <c r="S363" s="224"/>
      <c r="T363" s="225"/>
      <c r="AT363" s="220" t="s">
        <v>186</v>
      </c>
      <c r="AU363" s="220" t="s">
        <v>80</v>
      </c>
      <c r="AV363" s="11" t="s">
        <v>78</v>
      </c>
      <c r="AW363" s="11" t="s">
        <v>34</v>
      </c>
      <c r="AX363" s="11" t="s">
        <v>70</v>
      </c>
      <c r="AY363" s="220" t="s">
        <v>121</v>
      </c>
    </row>
    <row r="364" s="12" customFormat="1">
      <c r="B364" s="226"/>
      <c r="D364" s="219" t="s">
        <v>186</v>
      </c>
      <c r="E364" s="227" t="s">
        <v>5</v>
      </c>
      <c r="F364" s="228" t="s">
        <v>714</v>
      </c>
      <c r="H364" s="229">
        <v>1.1100000000000001</v>
      </c>
      <c r="I364" s="230"/>
      <c r="L364" s="226"/>
      <c r="M364" s="231"/>
      <c r="N364" s="232"/>
      <c r="O364" s="232"/>
      <c r="P364" s="232"/>
      <c r="Q364" s="232"/>
      <c r="R364" s="232"/>
      <c r="S364" s="232"/>
      <c r="T364" s="233"/>
      <c r="AT364" s="227" t="s">
        <v>186</v>
      </c>
      <c r="AU364" s="227" t="s">
        <v>80</v>
      </c>
      <c r="AV364" s="12" t="s">
        <v>80</v>
      </c>
      <c r="AW364" s="12" t="s">
        <v>34</v>
      </c>
      <c r="AX364" s="12" t="s">
        <v>70</v>
      </c>
      <c r="AY364" s="227" t="s">
        <v>121</v>
      </c>
    </row>
    <row r="365" s="12" customFormat="1">
      <c r="B365" s="226"/>
      <c r="D365" s="219" t="s">
        <v>186</v>
      </c>
      <c r="E365" s="227" t="s">
        <v>5</v>
      </c>
      <c r="F365" s="228" t="s">
        <v>715</v>
      </c>
      <c r="H365" s="229">
        <v>3.48</v>
      </c>
      <c r="I365" s="230"/>
      <c r="L365" s="226"/>
      <c r="M365" s="231"/>
      <c r="N365" s="232"/>
      <c r="O365" s="232"/>
      <c r="P365" s="232"/>
      <c r="Q365" s="232"/>
      <c r="R365" s="232"/>
      <c r="S365" s="232"/>
      <c r="T365" s="233"/>
      <c r="AT365" s="227" t="s">
        <v>186</v>
      </c>
      <c r="AU365" s="227" t="s">
        <v>80</v>
      </c>
      <c r="AV365" s="12" t="s">
        <v>80</v>
      </c>
      <c r="AW365" s="12" t="s">
        <v>34</v>
      </c>
      <c r="AX365" s="12" t="s">
        <v>70</v>
      </c>
      <c r="AY365" s="227" t="s">
        <v>121</v>
      </c>
    </row>
    <row r="366" s="12" customFormat="1">
      <c r="B366" s="226"/>
      <c r="D366" s="219" t="s">
        <v>186</v>
      </c>
      <c r="E366" s="227" t="s">
        <v>5</v>
      </c>
      <c r="F366" s="228" t="s">
        <v>716</v>
      </c>
      <c r="H366" s="229">
        <v>2.4590000000000001</v>
      </c>
      <c r="I366" s="230"/>
      <c r="L366" s="226"/>
      <c r="M366" s="231"/>
      <c r="N366" s="232"/>
      <c r="O366" s="232"/>
      <c r="P366" s="232"/>
      <c r="Q366" s="232"/>
      <c r="R366" s="232"/>
      <c r="S366" s="232"/>
      <c r="T366" s="233"/>
      <c r="AT366" s="227" t="s">
        <v>186</v>
      </c>
      <c r="AU366" s="227" t="s">
        <v>80</v>
      </c>
      <c r="AV366" s="12" t="s">
        <v>80</v>
      </c>
      <c r="AW366" s="12" t="s">
        <v>34</v>
      </c>
      <c r="AX366" s="12" t="s">
        <v>70</v>
      </c>
      <c r="AY366" s="227" t="s">
        <v>121</v>
      </c>
    </row>
    <row r="367" s="12" customFormat="1">
      <c r="B367" s="226"/>
      <c r="D367" s="219" t="s">
        <v>186</v>
      </c>
      <c r="E367" s="227" t="s">
        <v>5</v>
      </c>
      <c r="F367" s="228" t="s">
        <v>717</v>
      </c>
      <c r="H367" s="229">
        <v>2.0139999999999998</v>
      </c>
      <c r="I367" s="230"/>
      <c r="L367" s="226"/>
      <c r="M367" s="231"/>
      <c r="N367" s="232"/>
      <c r="O367" s="232"/>
      <c r="P367" s="232"/>
      <c r="Q367" s="232"/>
      <c r="R367" s="232"/>
      <c r="S367" s="232"/>
      <c r="T367" s="233"/>
      <c r="AT367" s="227" t="s">
        <v>186</v>
      </c>
      <c r="AU367" s="227" t="s">
        <v>80</v>
      </c>
      <c r="AV367" s="12" t="s">
        <v>80</v>
      </c>
      <c r="AW367" s="12" t="s">
        <v>34</v>
      </c>
      <c r="AX367" s="12" t="s">
        <v>70</v>
      </c>
      <c r="AY367" s="227" t="s">
        <v>121</v>
      </c>
    </row>
    <row r="368" s="13" customFormat="1">
      <c r="B368" s="234"/>
      <c r="D368" s="219" t="s">
        <v>186</v>
      </c>
      <c r="E368" s="235" t="s">
        <v>5</v>
      </c>
      <c r="F368" s="236" t="s">
        <v>200</v>
      </c>
      <c r="H368" s="237">
        <v>9.0630000000000006</v>
      </c>
      <c r="I368" s="238"/>
      <c r="L368" s="234"/>
      <c r="M368" s="239"/>
      <c r="N368" s="240"/>
      <c r="O368" s="240"/>
      <c r="P368" s="240"/>
      <c r="Q368" s="240"/>
      <c r="R368" s="240"/>
      <c r="S368" s="240"/>
      <c r="T368" s="241"/>
      <c r="AT368" s="235" t="s">
        <v>186</v>
      </c>
      <c r="AU368" s="235" t="s">
        <v>80</v>
      </c>
      <c r="AV368" s="13" t="s">
        <v>140</v>
      </c>
      <c r="AW368" s="13" t="s">
        <v>34</v>
      </c>
      <c r="AX368" s="13" t="s">
        <v>78</v>
      </c>
      <c r="AY368" s="235" t="s">
        <v>121</v>
      </c>
    </row>
    <row r="369" s="1" customFormat="1" ht="25.5" customHeight="1">
      <c r="B369" s="201"/>
      <c r="C369" s="202" t="s">
        <v>718</v>
      </c>
      <c r="D369" s="202" t="s">
        <v>124</v>
      </c>
      <c r="E369" s="203" t="s">
        <v>719</v>
      </c>
      <c r="F369" s="204" t="s">
        <v>720</v>
      </c>
      <c r="G369" s="205" t="s">
        <v>231</v>
      </c>
      <c r="H369" s="206">
        <v>41</v>
      </c>
      <c r="I369" s="207"/>
      <c r="J369" s="208">
        <f>ROUND(I369*H369,2)</f>
        <v>0</v>
      </c>
      <c r="K369" s="204" t="s">
        <v>128</v>
      </c>
      <c r="L369" s="47"/>
      <c r="M369" s="209" t="s">
        <v>5</v>
      </c>
      <c r="N369" s="210" t="s">
        <v>41</v>
      </c>
      <c r="O369" s="48"/>
      <c r="P369" s="211">
        <f>O369*H369</f>
        <v>0</v>
      </c>
      <c r="Q369" s="211">
        <v>1.0000000000000001E-05</v>
      </c>
      <c r="R369" s="211">
        <f>Q369*H369</f>
        <v>0.00041000000000000005</v>
      </c>
      <c r="S369" s="211">
        <v>0</v>
      </c>
      <c r="T369" s="212">
        <f>S369*H369</f>
        <v>0</v>
      </c>
      <c r="AR369" s="25" t="s">
        <v>140</v>
      </c>
      <c r="AT369" s="25" t="s">
        <v>124</v>
      </c>
      <c r="AU369" s="25" t="s">
        <v>80</v>
      </c>
      <c r="AY369" s="25" t="s">
        <v>121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25" t="s">
        <v>78</v>
      </c>
      <c r="BK369" s="213">
        <f>ROUND(I369*H369,2)</f>
        <v>0</v>
      </c>
      <c r="BL369" s="25" t="s">
        <v>140</v>
      </c>
      <c r="BM369" s="25" t="s">
        <v>721</v>
      </c>
    </row>
    <row r="370" s="1" customFormat="1" ht="16.5" customHeight="1">
      <c r="B370" s="201"/>
      <c r="C370" s="250" t="s">
        <v>722</v>
      </c>
      <c r="D370" s="250" t="s">
        <v>371</v>
      </c>
      <c r="E370" s="251" t="s">
        <v>723</v>
      </c>
      <c r="F370" s="252" t="s">
        <v>724</v>
      </c>
      <c r="G370" s="253" t="s">
        <v>167</v>
      </c>
      <c r="H370" s="254">
        <v>6</v>
      </c>
      <c r="I370" s="255"/>
      <c r="J370" s="256">
        <f>ROUND(I370*H370,2)</f>
        <v>0</v>
      </c>
      <c r="K370" s="252" t="s">
        <v>128</v>
      </c>
      <c r="L370" s="257"/>
      <c r="M370" s="258" t="s">
        <v>5</v>
      </c>
      <c r="N370" s="259" t="s">
        <v>41</v>
      </c>
      <c r="O370" s="48"/>
      <c r="P370" s="211">
        <f>O370*H370</f>
        <v>0</v>
      </c>
      <c r="Q370" s="211">
        <v>0.0012999999999999999</v>
      </c>
      <c r="R370" s="211">
        <f>Q370*H370</f>
        <v>0.0077999999999999996</v>
      </c>
      <c r="S370" s="211">
        <v>0</v>
      </c>
      <c r="T370" s="212">
        <f>S370*H370</f>
        <v>0</v>
      </c>
      <c r="AR370" s="25" t="s">
        <v>154</v>
      </c>
      <c r="AT370" s="25" t="s">
        <v>371</v>
      </c>
      <c r="AU370" s="25" t="s">
        <v>80</v>
      </c>
      <c r="AY370" s="25" t="s">
        <v>121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25" t="s">
        <v>78</v>
      </c>
      <c r="BK370" s="213">
        <f>ROUND(I370*H370,2)</f>
        <v>0</v>
      </c>
      <c r="BL370" s="25" t="s">
        <v>140</v>
      </c>
      <c r="BM370" s="25" t="s">
        <v>725</v>
      </c>
    </row>
    <row r="371" s="12" customFormat="1">
      <c r="B371" s="226"/>
      <c r="D371" s="219" t="s">
        <v>186</v>
      </c>
      <c r="E371" s="227" t="s">
        <v>5</v>
      </c>
      <c r="F371" s="228" t="s">
        <v>726</v>
      </c>
      <c r="H371" s="229">
        <v>6</v>
      </c>
      <c r="I371" s="230"/>
      <c r="L371" s="226"/>
      <c r="M371" s="231"/>
      <c r="N371" s="232"/>
      <c r="O371" s="232"/>
      <c r="P371" s="232"/>
      <c r="Q371" s="232"/>
      <c r="R371" s="232"/>
      <c r="S371" s="232"/>
      <c r="T371" s="233"/>
      <c r="AT371" s="227" t="s">
        <v>186</v>
      </c>
      <c r="AU371" s="227" t="s">
        <v>80</v>
      </c>
      <c r="AV371" s="12" t="s">
        <v>80</v>
      </c>
      <c r="AW371" s="12" t="s">
        <v>34</v>
      </c>
      <c r="AX371" s="12" t="s">
        <v>78</v>
      </c>
      <c r="AY371" s="227" t="s">
        <v>121</v>
      </c>
    </row>
    <row r="372" s="1" customFormat="1" ht="16.5" customHeight="1">
      <c r="B372" s="201"/>
      <c r="C372" s="250" t="s">
        <v>727</v>
      </c>
      <c r="D372" s="250" t="s">
        <v>371</v>
      </c>
      <c r="E372" s="251" t="s">
        <v>728</v>
      </c>
      <c r="F372" s="252" t="s">
        <v>729</v>
      </c>
      <c r="G372" s="253" t="s">
        <v>167</v>
      </c>
      <c r="H372" s="254">
        <v>6</v>
      </c>
      <c r="I372" s="255"/>
      <c r="J372" s="256">
        <f>ROUND(I372*H372,2)</f>
        <v>0</v>
      </c>
      <c r="K372" s="252" t="s">
        <v>128</v>
      </c>
      <c r="L372" s="257"/>
      <c r="M372" s="258" t="s">
        <v>5</v>
      </c>
      <c r="N372" s="259" t="s">
        <v>41</v>
      </c>
      <c r="O372" s="48"/>
      <c r="P372" s="211">
        <f>O372*H372</f>
        <v>0</v>
      </c>
      <c r="Q372" s="211">
        <v>0.00050000000000000001</v>
      </c>
      <c r="R372" s="211">
        <f>Q372*H372</f>
        <v>0.0030000000000000001</v>
      </c>
      <c r="S372" s="211">
        <v>0</v>
      </c>
      <c r="T372" s="212">
        <f>S372*H372</f>
        <v>0</v>
      </c>
      <c r="AR372" s="25" t="s">
        <v>154</v>
      </c>
      <c r="AT372" s="25" t="s">
        <v>371</v>
      </c>
      <c r="AU372" s="25" t="s">
        <v>80</v>
      </c>
      <c r="AY372" s="25" t="s">
        <v>121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25" t="s">
        <v>78</v>
      </c>
      <c r="BK372" s="213">
        <f>ROUND(I372*H372,2)</f>
        <v>0</v>
      </c>
      <c r="BL372" s="25" t="s">
        <v>140</v>
      </c>
      <c r="BM372" s="25" t="s">
        <v>730</v>
      </c>
    </row>
    <row r="373" s="12" customFormat="1">
      <c r="B373" s="226"/>
      <c r="D373" s="219" t="s">
        <v>186</v>
      </c>
      <c r="E373" s="227" t="s">
        <v>5</v>
      </c>
      <c r="F373" s="228" t="s">
        <v>731</v>
      </c>
      <c r="H373" s="229">
        <v>6</v>
      </c>
      <c r="I373" s="230"/>
      <c r="L373" s="226"/>
      <c r="M373" s="231"/>
      <c r="N373" s="232"/>
      <c r="O373" s="232"/>
      <c r="P373" s="232"/>
      <c r="Q373" s="232"/>
      <c r="R373" s="232"/>
      <c r="S373" s="232"/>
      <c r="T373" s="233"/>
      <c r="AT373" s="227" t="s">
        <v>186</v>
      </c>
      <c r="AU373" s="227" t="s">
        <v>80</v>
      </c>
      <c r="AV373" s="12" t="s">
        <v>80</v>
      </c>
      <c r="AW373" s="12" t="s">
        <v>34</v>
      </c>
      <c r="AX373" s="12" t="s">
        <v>78</v>
      </c>
      <c r="AY373" s="227" t="s">
        <v>121</v>
      </c>
    </row>
    <row r="374" s="1" customFormat="1" ht="38.25" customHeight="1">
      <c r="B374" s="201"/>
      <c r="C374" s="202" t="s">
        <v>732</v>
      </c>
      <c r="D374" s="202" t="s">
        <v>124</v>
      </c>
      <c r="E374" s="203" t="s">
        <v>733</v>
      </c>
      <c r="F374" s="204" t="s">
        <v>734</v>
      </c>
      <c r="G374" s="205" t="s">
        <v>231</v>
      </c>
      <c r="H374" s="206">
        <v>41</v>
      </c>
      <c r="I374" s="207"/>
      <c r="J374" s="208">
        <f>ROUND(I374*H374,2)</f>
        <v>0</v>
      </c>
      <c r="K374" s="204" t="s">
        <v>128</v>
      </c>
      <c r="L374" s="47"/>
      <c r="M374" s="209" t="s">
        <v>5</v>
      </c>
      <c r="N374" s="210" t="s">
        <v>41</v>
      </c>
      <c r="O374" s="48"/>
      <c r="P374" s="211">
        <f>O374*H374</f>
        <v>0</v>
      </c>
      <c r="Q374" s="211">
        <v>0.00034000000000000002</v>
      </c>
      <c r="R374" s="211">
        <f>Q374*H374</f>
        <v>0.013940000000000001</v>
      </c>
      <c r="S374" s="211">
        <v>0</v>
      </c>
      <c r="T374" s="212">
        <f>S374*H374</f>
        <v>0</v>
      </c>
      <c r="AR374" s="25" t="s">
        <v>140</v>
      </c>
      <c r="AT374" s="25" t="s">
        <v>124</v>
      </c>
      <c r="AU374" s="25" t="s">
        <v>80</v>
      </c>
      <c r="AY374" s="25" t="s">
        <v>121</v>
      </c>
      <c r="BE374" s="213">
        <f>IF(N374="základní",J374,0)</f>
        <v>0</v>
      </c>
      <c r="BF374" s="213">
        <f>IF(N374="snížená",J374,0)</f>
        <v>0</v>
      </c>
      <c r="BG374" s="213">
        <f>IF(N374="zákl. přenesená",J374,0)</f>
        <v>0</v>
      </c>
      <c r="BH374" s="213">
        <f>IF(N374="sníž. přenesená",J374,0)</f>
        <v>0</v>
      </c>
      <c r="BI374" s="213">
        <f>IF(N374="nulová",J374,0)</f>
        <v>0</v>
      </c>
      <c r="BJ374" s="25" t="s">
        <v>78</v>
      </c>
      <c r="BK374" s="213">
        <f>ROUND(I374*H374,2)</f>
        <v>0</v>
      </c>
      <c r="BL374" s="25" t="s">
        <v>140</v>
      </c>
      <c r="BM374" s="25" t="s">
        <v>735</v>
      </c>
    </row>
    <row r="375" s="1" customFormat="1" ht="25.5" customHeight="1">
      <c r="B375" s="201"/>
      <c r="C375" s="202" t="s">
        <v>736</v>
      </c>
      <c r="D375" s="202" t="s">
        <v>124</v>
      </c>
      <c r="E375" s="203" t="s">
        <v>737</v>
      </c>
      <c r="F375" s="204" t="s">
        <v>738</v>
      </c>
      <c r="G375" s="205" t="s">
        <v>231</v>
      </c>
      <c r="H375" s="206">
        <v>80</v>
      </c>
      <c r="I375" s="207"/>
      <c r="J375" s="208">
        <f>ROUND(I375*H375,2)</f>
        <v>0</v>
      </c>
      <c r="K375" s="204" t="s">
        <v>128</v>
      </c>
      <c r="L375" s="47"/>
      <c r="M375" s="209" t="s">
        <v>5</v>
      </c>
      <c r="N375" s="210" t="s">
        <v>41</v>
      </c>
      <c r="O375" s="48"/>
      <c r="P375" s="211">
        <f>O375*H375</f>
        <v>0</v>
      </c>
      <c r="Q375" s="211">
        <v>0</v>
      </c>
      <c r="R375" s="211">
        <f>Q375*H375</f>
        <v>0</v>
      </c>
      <c r="S375" s="211">
        <v>0</v>
      </c>
      <c r="T375" s="212">
        <f>S375*H375</f>
        <v>0</v>
      </c>
      <c r="AR375" s="25" t="s">
        <v>140</v>
      </c>
      <c r="AT375" s="25" t="s">
        <v>124</v>
      </c>
      <c r="AU375" s="25" t="s">
        <v>80</v>
      </c>
      <c r="AY375" s="25" t="s">
        <v>121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25" t="s">
        <v>78</v>
      </c>
      <c r="BK375" s="213">
        <f>ROUND(I375*H375,2)</f>
        <v>0</v>
      </c>
      <c r="BL375" s="25" t="s">
        <v>140</v>
      </c>
      <c r="BM375" s="25" t="s">
        <v>739</v>
      </c>
    </row>
    <row r="376" s="12" customFormat="1">
      <c r="B376" s="226"/>
      <c r="D376" s="219" t="s">
        <v>186</v>
      </c>
      <c r="E376" s="227" t="s">
        <v>5</v>
      </c>
      <c r="F376" s="228" t="s">
        <v>740</v>
      </c>
      <c r="H376" s="229">
        <v>20</v>
      </c>
      <c r="I376" s="230"/>
      <c r="L376" s="226"/>
      <c r="M376" s="231"/>
      <c r="N376" s="232"/>
      <c r="O376" s="232"/>
      <c r="P376" s="232"/>
      <c r="Q376" s="232"/>
      <c r="R376" s="232"/>
      <c r="S376" s="232"/>
      <c r="T376" s="233"/>
      <c r="AT376" s="227" t="s">
        <v>186</v>
      </c>
      <c r="AU376" s="227" t="s">
        <v>80</v>
      </c>
      <c r="AV376" s="12" t="s">
        <v>80</v>
      </c>
      <c r="AW376" s="12" t="s">
        <v>34</v>
      </c>
      <c r="AX376" s="12" t="s">
        <v>70</v>
      </c>
      <c r="AY376" s="227" t="s">
        <v>121</v>
      </c>
    </row>
    <row r="377" s="12" customFormat="1">
      <c r="B377" s="226"/>
      <c r="D377" s="219" t="s">
        <v>186</v>
      </c>
      <c r="E377" s="227" t="s">
        <v>5</v>
      </c>
      <c r="F377" s="228" t="s">
        <v>741</v>
      </c>
      <c r="H377" s="229">
        <v>21</v>
      </c>
      <c r="I377" s="230"/>
      <c r="L377" s="226"/>
      <c r="M377" s="231"/>
      <c r="N377" s="232"/>
      <c r="O377" s="232"/>
      <c r="P377" s="232"/>
      <c r="Q377" s="232"/>
      <c r="R377" s="232"/>
      <c r="S377" s="232"/>
      <c r="T377" s="233"/>
      <c r="AT377" s="227" t="s">
        <v>186</v>
      </c>
      <c r="AU377" s="227" t="s">
        <v>80</v>
      </c>
      <c r="AV377" s="12" t="s">
        <v>80</v>
      </c>
      <c r="AW377" s="12" t="s">
        <v>34</v>
      </c>
      <c r="AX377" s="12" t="s">
        <v>70</v>
      </c>
      <c r="AY377" s="227" t="s">
        <v>121</v>
      </c>
    </row>
    <row r="378" s="12" customFormat="1">
      <c r="B378" s="226"/>
      <c r="D378" s="219" t="s">
        <v>186</v>
      </c>
      <c r="E378" s="227" t="s">
        <v>5</v>
      </c>
      <c r="F378" s="228" t="s">
        <v>742</v>
      </c>
      <c r="H378" s="229">
        <v>39</v>
      </c>
      <c r="I378" s="230"/>
      <c r="L378" s="226"/>
      <c r="M378" s="231"/>
      <c r="N378" s="232"/>
      <c r="O378" s="232"/>
      <c r="P378" s="232"/>
      <c r="Q378" s="232"/>
      <c r="R378" s="232"/>
      <c r="S378" s="232"/>
      <c r="T378" s="233"/>
      <c r="AT378" s="227" t="s">
        <v>186</v>
      </c>
      <c r="AU378" s="227" t="s">
        <v>80</v>
      </c>
      <c r="AV378" s="12" t="s">
        <v>80</v>
      </c>
      <c r="AW378" s="12" t="s">
        <v>34</v>
      </c>
      <c r="AX378" s="12" t="s">
        <v>70</v>
      </c>
      <c r="AY378" s="227" t="s">
        <v>121</v>
      </c>
    </row>
    <row r="379" s="13" customFormat="1">
      <c r="B379" s="234"/>
      <c r="D379" s="219" t="s">
        <v>186</v>
      </c>
      <c r="E379" s="235" t="s">
        <v>5</v>
      </c>
      <c r="F379" s="236" t="s">
        <v>200</v>
      </c>
      <c r="H379" s="237">
        <v>80</v>
      </c>
      <c r="I379" s="238"/>
      <c r="L379" s="234"/>
      <c r="M379" s="239"/>
      <c r="N379" s="240"/>
      <c r="O379" s="240"/>
      <c r="P379" s="240"/>
      <c r="Q379" s="240"/>
      <c r="R379" s="240"/>
      <c r="S379" s="240"/>
      <c r="T379" s="241"/>
      <c r="AT379" s="235" t="s">
        <v>186</v>
      </c>
      <c r="AU379" s="235" t="s">
        <v>80</v>
      </c>
      <c r="AV379" s="13" t="s">
        <v>140</v>
      </c>
      <c r="AW379" s="13" t="s">
        <v>34</v>
      </c>
      <c r="AX379" s="13" t="s">
        <v>78</v>
      </c>
      <c r="AY379" s="235" t="s">
        <v>121</v>
      </c>
    </row>
    <row r="380" s="1" customFormat="1" ht="38.25" customHeight="1">
      <c r="B380" s="201"/>
      <c r="C380" s="202" t="s">
        <v>743</v>
      </c>
      <c r="D380" s="202" t="s">
        <v>124</v>
      </c>
      <c r="E380" s="203" t="s">
        <v>744</v>
      </c>
      <c r="F380" s="204" t="s">
        <v>745</v>
      </c>
      <c r="G380" s="205" t="s">
        <v>167</v>
      </c>
      <c r="H380" s="206">
        <v>6</v>
      </c>
      <c r="I380" s="207"/>
      <c r="J380" s="208">
        <f>ROUND(I380*H380,2)</f>
        <v>0</v>
      </c>
      <c r="K380" s="204" t="s">
        <v>128</v>
      </c>
      <c r="L380" s="47"/>
      <c r="M380" s="209" t="s">
        <v>5</v>
      </c>
      <c r="N380" s="210" t="s">
        <v>41</v>
      </c>
      <c r="O380" s="48"/>
      <c r="P380" s="211">
        <f>O380*H380</f>
        <v>0</v>
      </c>
      <c r="Q380" s="211">
        <v>0</v>
      </c>
      <c r="R380" s="211">
        <f>Q380*H380</f>
        <v>0</v>
      </c>
      <c r="S380" s="211">
        <v>0.082000000000000003</v>
      </c>
      <c r="T380" s="212">
        <f>S380*H380</f>
        <v>0.49199999999999999</v>
      </c>
      <c r="AR380" s="25" t="s">
        <v>140</v>
      </c>
      <c r="AT380" s="25" t="s">
        <v>124</v>
      </c>
      <c r="AU380" s="25" t="s">
        <v>80</v>
      </c>
      <c r="AY380" s="25" t="s">
        <v>121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25" t="s">
        <v>78</v>
      </c>
      <c r="BK380" s="213">
        <f>ROUND(I380*H380,2)</f>
        <v>0</v>
      </c>
      <c r="BL380" s="25" t="s">
        <v>140</v>
      </c>
      <c r="BM380" s="25" t="s">
        <v>746</v>
      </c>
    </row>
    <row r="381" s="1" customFormat="1" ht="51" customHeight="1">
      <c r="B381" s="201"/>
      <c r="C381" s="202" t="s">
        <v>747</v>
      </c>
      <c r="D381" s="202" t="s">
        <v>124</v>
      </c>
      <c r="E381" s="203" t="s">
        <v>748</v>
      </c>
      <c r="F381" s="204" t="s">
        <v>749</v>
      </c>
      <c r="G381" s="205" t="s">
        <v>231</v>
      </c>
      <c r="H381" s="206">
        <v>281.69999999999999</v>
      </c>
      <c r="I381" s="207"/>
      <c r="J381" s="208">
        <f>ROUND(I381*H381,2)</f>
        <v>0</v>
      </c>
      <c r="K381" s="204" t="s">
        <v>128</v>
      </c>
      <c r="L381" s="47"/>
      <c r="M381" s="209" t="s">
        <v>5</v>
      </c>
      <c r="N381" s="210" t="s">
        <v>41</v>
      </c>
      <c r="O381" s="48"/>
      <c r="P381" s="211">
        <f>O381*H381</f>
        <v>0</v>
      </c>
      <c r="Q381" s="211">
        <v>0</v>
      </c>
      <c r="R381" s="211">
        <f>Q381*H381</f>
        <v>0</v>
      </c>
      <c r="S381" s="211">
        <v>0</v>
      </c>
      <c r="T381" s="212">
        <f>S381*H381</f>
        <v>0</v>
      </c>
      <c r="AR381" s="25" t="s">
        <v>140</v>
      </c>
      <c r="AT381" s="25" t="s">
        <v>124</v>
      </c>
      <c r="AU381" s="25" t="s">
        <v>80</v>
      </c>
      <c r="AY381" s="25" t="s">
        <v>121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25" t="s">
        <v>78</v>
      </c>
      <c r="BK381" s="213">
        <f>ROUND(I381*H381,2)</f>
        <v>0</v>
      </c>
      <c r="BL381" s="25" t="s">
        <v>140</v>
      </c>
      <c r="BM381" s="25" t="s">
        <v>750</v>
      </c>
    </row>
    <row r="382" s="12" customFormat="1">
      <c r="B382" s="226"/>
      <c r="D382" s="219" t="s">
        <v>186</v>
      </c>
      <c r="E382" s="227" t="s">
        <v>5</v>
      </c>
      <c r="F382" s="228" t="s">
        <v>751</v>
      </c>
      <c r="H382" s="229">
        <v>281.69999999999999</v>
      </c>
      <c r="I382" s="230"/>
      <c r="L382" s="226"/>
      <c r="M382" s="231"/>
      <c r="N382" s="232"/>
      <c r="O382" s="232"/>
      <c r="P382" s="232"/>
      <c r="Q382" s="232"/>
      <c r="R382" s="232"/>
      <c r="S382" s="232"/>
      <c r="T382" s="233"/>
      <c r="AT382" s="227" t="s">
        <v>186</v>
      </c>
      <c r="AU382" s="227" t="s">
        <v>80</v>
      </c>
      <c r="AV382" s="12" t="s">
        <v>80</v>
      </c>
      <c r="AW382" s="12" t="s">
        <v>34</v>
      </c>
      <c r="AX382" s="12" t="s">
        <v>78</v>
      </c>
      <c r="AY382" s="227" t="s">
        <v>121</v>
      </c>
    </row>
    <row r="383" s="1" customFormat="1" ht="51" customHeight="1">
      <c r="B383" s="201"/>
      <c r="C383" s="202" t="s">
        <v>752</v>
      </c>
      <c r="D383" s="202" t="s">
        <v>124</v>
      </c>
      <c r="E383" s="203" t="s">
        <v>753</v>
      </c>
      <c r="F383" s="204" t="s">
        <v>754</v>
      </c>
      <c r="G383" s="205" t="s">
        <v>184</v>
      </c>
      <c r="H383" s="206">
        <v>271.10000000000002</v>
      </c>
      <c r="I383" s="207"/>
      <c r="J383" s="208">
        <f>ROUND(I383*H383,2)</f>
        <v>0</v>
      </c>
      <c r="K383" s="204" t="s">
        <v>128</v>
      </c>
      <c r="L383" s="47"/>
      <c r="M383" s="209" t="s">
        <v>5</v>
      </c>
      <c r="N383" s="210" t="s">
        <v>41</v>
      </c>
      <c r="O383" s="48"/>
      <c r="P383" s="211">
        <f>O383*H383</f>
        <v>0</v>
      </c>
      <c r="Q383" s="211">
        <v>0</v>
      </c>
      <c r="R383" s="211">
        <f>Q383*H383</f>
        <v>0</v>
      </c>
      <c r="S383" s="211">
        <v>0</v>
      </c>
      <c r="T383" s="212">
        <f>S383*H383</f>
        <v>0</v>
      </c>
      <c r="AR383" s="25" t="s">
        <v>140</v>
      </c>
      <c r="AT383" s="25" t="s">
        <v>124</v>
      </c>
      <c r="AU383" s="25" t="s">
        <v>80</v>
      </c>
      <c r="AY383" s="25" t="s">
        <v>121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25" t="s">
        <v>78</v>
      </c>
      <c r="BK383" s="213">
        <f>ROUND(I383*H383,2)</f>
        <v>0</v>
      </c>
      <c r="BL383" s="25" t="s">
        <v>140</v>
      </c>
      <c r="BM383" s="25" t="s">
        <v>755</v>
      </c>
    </row>
    <row r="384" s="12" customFormat="1">
      <c r="B384" s="226"/>
      <c r="D384" s="219" t="s">
        <v>186</v>
      </c>
      <c r="E384" s="227" t="s">
        <v>5</v>
      </c>
      <c r="F384" s="228" t="s">
        <v>756</v>
      </c>
      <c r="H384" s="229">
        <v>271.10000000000002</v>
      </c>
      <c r="I384" s="230"/>
      <c r="L384" s="226"/>
      <c r="M384" s="231"/>
      <c r="N384" s="232"/>
      <c r="O384" s="232"/>
      <c r="P384" s="232"/>
      <c r="Q384" s="232"/>
      <c r="R384" s="232"/>
      <c r="S384" s="232"/>
      <c r="T384" s="233"/>
      <c r="AT384" s="227" t="s">
        <v>186</v>
      </c>
      <c r="AU384" s="227" t="s">
        <v>80</v>
      </c>
      <c r="AV384" s="12" t="s">
        <v>80</v>
      </c>
      <c r="AW384" s="12" t="s">
        <v>34</v>
      </c>
      <c r="AX384" s="12" t="s">
        <v>78</v>
      </c>
      <c r="AY384" s="227" t="s">
        <v>121</v>
      </c>
    </row>
    <row r="385" s="1" customFormat="1" ht="51" customHeight="1">
      <c r="B385" s="201"/>
      <c r="C385" s="202" t="s">
        <v>757</v>
      </c>
      <c r="D385" s="202" t="s">
        <v>124</v>
      </c>
      <c r="E385" s="203" t="s">
        <v>758</v>
      </c>
      <c r="F385" s="204" t="s">
        <v>759</v>
      </c>
      <c r="G385" s="205" t="s">
        <v>184</v>
      </c>
      <c r="H385" s="206">
        <v>597</v>
      </c>
      <c r="I385" s="207"/>
      <c r="J385" s="208">
        <f>ROUND(I385*H385,2)</f>
        <v>0</v>
      </c>
      <c r="K385" s="204" t="s">
        <v>128</v>
      </c>
      <c r="L385" s="47"/>
      <c r="M385" s="209" t="s">
        <v>5</v>
      </c>
      <c r="N385" s="210" t="s">
        <v>41</v>
      </c>
      <c r="O385" s="48"/>
      <c r="P385" s="211">
        <f>O385*H385</f>
        <v>0</v>
      </c>
      <c r="Q385" s="211">
        <v>0</v>
      </c>
      <c r="R385" s="211">
        <f>Q385*H385</f>
        <v>0</v>
      </c>
      <c r="S385" s="211">
        <v>0</v>
      </c>
      <c r="T385" s="212">
        <f>S385*H385</f>
        <v>0</v>
      </c>
      <c r="AR385" s="25" t="s">
        <v>140</v>
      </c>
      <c r="AT385" s="25" t="s">
        <v>124</v>
      </c>
      <c r="AU385" s="25" t="s">
        <v>80</v>
      </c>
      <c r="AY385" s="25" t="s">
        <v>121</v>
      </c>
      <c r="BE385" s="213">
        <f>IF(N385="základní",J385,0)</f>
        <v>0</v>
      </c>
      <c r="BF385" s="213">
        <f>IF(N385="snížená",J385,0)</f>
        <v>0</v>
      </c>
      <c r="BG385" s="213">
        <f>IF(N385="zákl. přenesená",J385,0)</f>
        <v>0</v>
      </c>
      <c r="BH385" s="213">
        <f>IF(N385="sníž. přenesená",J385,0)</f>
        <v>0</v>
      </c>
      <c r="BI385" s="213">
        <f>IF(N385="nulová",J385,0)</f>
        <v>0</v>
      </c>
      <c r="BJ385" s="25" t="s">
        <v>78</v>
      </c>
      <c r="BK385" s="213">
        <f>ROUND(I385*H385,2)</f>
        <v>0</v>
      </c>
      <c r="BL385" s="25" t="s">
        <v>140</v>
      </c>
      <c r="BM385" s="25" t="s">
        <v>760</v>
      </c>
    </row>
    <row r="386" s="12" customFormat="1">
      <c r="B386" s="226"/>
      <c r="D386" s="219" t="s">
        <v>186</v>
      </c>
      <c r="E386" s="227" t="s">
        <v>5</v>
      </c>
      <c r="F386" s="228" t="s">
        <v>761</v>
      </c>
      <c r="H386" s="229">
        <v>597</v>
      </c>
      <c r="I386" s="230"/>
      <c r="L386" s="226"/>
      <c r="M386" s="231"/>
      <c r="N386" s="232"/>
      <c r="O386" s="232"/>
      <c r="P386" s="232"/>
      <c r="Q386" s="232"/>
      <c r="R386" s="232"/>
      <c r="S386" s="232"/>
      <c r="T386" s="233"/>
      <c r="AT386" s="227" t="s">
        <v>186</v>
      </c>
      <c r="AU386" s="227" t="s">
        <v>80</v>
      </c>
      <c r="AV386" s="12" t="s">
        <v>80</v>
      </c>
      <c r="AW386" s="12" t="s">
        <v>34</v>
      </c>
      <c r="AX386" s="12" t="s">
        <v>78</v>
      </c>
      <c r="AY386" s="227" t="s">
        <v>121</v>
      </c>
    </row>
    <row r="387" s="1" customFormat="1" ht="16.5" customHeight="1">
      <c r="B387" s="201"/>
      <c r="C387" s="250" t="s">
        <v>762</v>
      </c>
      <c r="D387" s="250" t="s">
        <v>371</v>
      </c>
      <c r="E387" s="251" t="s">
        <v>763</v>
      </c>
      <c r="F387" s="252" t="s">
        <v>764</v>
      </c>
      <c r="G387" s="253" t="s">
        <v>5</v>
      </c>
      <c r="H387" s="254">
        <v>22.763000000000002</v>
      </c>
      <c r="I387" s="255"/>
      <c r="J387" s="256">
        <f>ROUND(I387*H387,2)</f>
        <v>0</v>
      </c>
      <c r="K387" s="252" t="s">
        <v>5</v>
      </c>
      <c r="L387" s="257"/>
      <c r="M387" s="258" t="s">
        <v>5</v>
      </c>
      <c r="N387" s="259" t="s">
        <v>41</v>
      </c>
      <c r="O387" s="48"/>
      <c r="P387" s="211">
        <f>O387*H387</f>
        <v>0</v>
      </c>
      <c r="Q387" s="211">
        <v>0</v>
      </c>
      <c r="R387" s="211">
        <f>Q387*H387</f>
        <v>0</v>
      </c>
      <c r="S387" s="211">
        <v>0</v>
      </c>
      <c r="T387" s="212">
        <f>S387*H387</f>
        <v>0</v>
      </c>
      <c r="AR387" s="25" t="s">
        <v>154</v>
      </c>
      <c r="AT387" s="25" t="s">
        <v>371</v>
      </c>
      <c r="AU387" s="25" t="s">
        <v>80</v>
      </c>
      <c r="AY387" s="25" t="s">
        <v>121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25" t="s">
        <v>78</v>
      </c>
      <c r="BK387" s="213">
        <f>ROUND(I387*H387,2)</f>
        <v>0</v>
      </c>
      <c r="BL387" s="25" t="s">
        <v>140</v>
      </c>
      <c r="BM387" s="25" t="s">
        <v>765</v>
      </c>
    </row>
    <row r="388" s="12" customFormat="1">
      <c r="B388" s="226"/>
      <c r="D388" s="219" t="s">
        <v>186</v>
      </c>
      <c r="E388" s="227" t="s">
        <v>5</v>
      </c>
      <c r="F388" s="228" t="s">
        <v>766</v>
      </c>
      <c r="H388" s="229">
        <v>18.826000000000001</v>
      </c>
      <c r="I388" s="230"/>
      <c r="L388" s="226"/>
      <c r="M388" s="231"/>
      <c r="N388" s="232"/>
      <c r="O388" s="232"/>
      <c r="P388" s="232"/>
      <c r="Q388" s="232"/>
      <c r="R388" s="232"/>
      <c r="S388" s="232"/>
      <c r="T388" s="233"/>
      <c r="AT388" s="227" t="s">
        <v>186</v>
      </c>
      <c r="AU388" s="227" t="s">
        <v>80</v>
      </c>
      <c r="AV388" s="12" t="s">
        <v>80</v>
      </c>
      <c r="AW388" s="12" t="s">
        <v>34</v>
      </c>
      <c r="AX388" s="12" t="s">
        <v>70</v>
      </c>
      <c r="AY388" s="227" t="s">
        <v>121</v>
      </c>
    </row>
    <row r="389" s="12" customFormat="1">
      <c r="B389" s="226"/>
      <c r="D389" s="219" t="s">
        <v>186</v>
      </c>
      <c r="E389" s="227" t="s">
        <v>5</v>
      </c>
      <c r="F389" s="228" t="s">
        <v>767</v>
      </c>
      <c r="H389" s="229">
        <v>3.2759999999999998</v>
      </c>
      <c r="I389" s="230"/>
      <c r="L389" s="226"/>
      <c r="M389" s="231"/>
      <c r="N389" s="232"/>
      <c r="O389" s="232"/>
      <c r="P389" s="232"/>
      <c r="Q389" s="232"/>
      <c r="R389" s="232"/>
      <c r="S389" s="232"/>
      <c r="T389" s="233"/>
      <c r="AT389" s="227" t="s">
        <v>186</v>
      </c>
      <c r="AU389" s="227" t="s">
        <v>80</v>
      </c>
      <c r="AV389" s="12" t="s">
        <v>80</v>
      </c>
      <c r="AW389" s="12" t="s">
        <v>34</v>
      </c>
      <c r="AX389" s="12" t="s">
        <v>70</v>
      </c>
      <c r="AY389" s="227" t="s">
        <v>121</v>
      </c>
    </row>
    <row r="390" s="14" customFormat="1">
      <c r="B390" s="242"/>
      <c r="D390" s="219" t="s">
        <v>186</v>
      </c>
      <c r="E390" s="243" t="s">
        <v>5</v>
      </c>
      <c r="F390" s="244" t="s">
        <v>331</v>
      </c>
      <c r="H390" s="245">
        <v>22.102</v>
      </c>
      <c r="I390" s="246"/>
      <c r="L390" s="242"/>
      <c r="M390" s="247"/>
      <c r="N390" s="248"/>
      <c r="O390" s="248"/>
      <c r="P390" s="248"/>
      <c r="Q390" s="248"/>
      <c r="R390" s="248"/>
      <c r="S390" s="248"/>
      <c r="T390" s="249"/>
      <c r="AT390" s="243" t="s">
        <v>186</v>
      </c>
      <c r="AU390" s="243" t="s">
        <v>80</v>
      </c>
      <c r="AV390" s="14" t="s">
        <v>134</v>
      </c>
      <c r="AW390" s="14" t="s">
        <v>34</v>
      </c>
      <c r="AX390" s="14" t="s">
        <v>70</v>
      </c>
      <c r="AY390" s="243" t="s">
        <v>121</v>
      </c>
    </row>
    <row r="391" s="12" customFormat="1">
      <c r="B391" s="226"/>
      <c r="D391" s="219" t="s">
        <v>186</v>
      </c>
      <c r="E391" s="227" t="s">
        <v>5</v>
      </c>
      <c r="F391" s="228" t="s">
        <v>768</v>
      </c>
      <c r="H391" s="229">
        <v>22.763000000000002</v>
      </c>
      <c r="I391" s="230"/>
      <c r="L391" s="226"/>
      <c r="M391" s="231"/>
      <c r="N391" s="232"/>
      <c r="O391" s="232"/>
      <c r="P391" s="232"/>
      <c r="Q391" s="232"/>
      <c r="R391" s="232"/>
      <c r="S391" s="232"/>
      <c r="T391" s="233"/>
      <c r="AT391" s="227" t="s">
        <v>186</v>
      </c>
      <c r="AU391" s="227" t="s">
        <v>80</v>
      </c>
      <c r="AV391" s="12" t="s">
        <v>80</v>
      </c>
      <c r="AW391" s="12" t="s">
        <v>34</v>
      </c>
      <c r="AX391" s="12" t="s">
        <v>78</v>
      </c>
      <c r="AY391" s="227" t="s">
        <v>121</v>
      </c>
    </row>
    <row r="392" s="10" customFormat="1" ht="29.88" customHeight="1">
      <c r="B392" s="188"/>
      <c r="D392" s="189" t="s">
        <v>69</v>
      </c>
      <c r="E392" s="199" t="s">
        <v>769</v>
      </c>
      <c r="F392" s="199" t="s">
        <v>770</v>
      </c>
      <c r="I392" s="191"/>
      <c r="J392" s="200">
        <f>BK392</f>
        <v>0</v>
      </c>
      <c r="L392" s="188"/>
      <c r="M392" s="193"/>
      <c r="N392" s="194"/>
      <c r="O392" s="194"/>
      <c r="P392" s="195">
        <f>SUM(P393:P415)</f>
        <v>0</v>
      </c>
      <c r="Q392" s="194"/>
      <c r="R392" s="195">
        <f>SUM(R393:R415)</f>
        <v>0</v>
      </c>
      <c r="S392" s="194"/>
      <c r="T392" s="196">
        <f>SUM(T393:T415)</f>
        <v>0</v>
      </c>
      <c r="AR392" s="189" t="s">
        <v>78</v>
      </c>
      <c r="AT392" s="197" t="s">
        <v>69</v>
      </c>
      <c r="AU392" s="197" t="s">
        <v>78</v>
      </c>
      <c r="AY392" s="189" t="s">
        <v>121</v>
      </c>
      <c r="BK392" s="198">
        <f>SUM(BK393:BK415)</f>
        <v>0</v>
      </c>
    </row>
    <row r="393" s="1" customFormat="1" ht="25.5" customHeight="1">
      <c r="B393" s="201"/>
      <c r="C393" s="202" t="s">
        <v>771</v>
      </c>
      <c r="D393" s="202" t="s">
        <v>124</v>
      </c>
      <c r="E393" s="203" t="s">
        <v>772</v>
      </c>
      <c r="F393" s="204" t="s">
        <v>773</v>
      </c>
      <c r="G393" s="205" t="s">
        <v>351</v>
      </c>
      <c r="H393" s="206">
        <v>485.56</v>
      </c>
      <c r="I393" s="207"/>
      <c r="J393" s="208">
        <f>ROUND(I393*H393,2)</f>
        <v>0</v>
      </c>
      <c r="K393" s="204" t="s">
        <v>128</v>
      </c>
      <c r="L393" s="47"/>
      <c r="M393" s="209" t="s">
        <v>5</v>
      </c>
      <c r="N393" s="210" t="s">
        <v>41</v>
      </c>
      <c r="O393" s="48"/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AR393" s="25" t="s">
        <v>140</v>
      </c>
      <c r="AT393" s="25" t="s">
        <v>124</v>
      </c>
      <c r="AU393" s="25" t="s">
        <v>80</v>
      </c>
      <c r="AY393" s="25" t="s">
        <v>121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25" t="s">
        <v>78</v>
      </c>
      <c r="BK393" s="213">
        <f>ROUND(I393*H393,2)</f>
        <v>0</v>
      </c>
      <c r="BL393" s="25" t="s">
        <v>140</v>
      </c>
      <c r="BM393" s="25" t="s">
        <v>774</v>
      </c>
    </row>
    <row r="394" s="12" customFormat="1">
      <c r="B394" s="226"/>
      <c r="D394" s="219" t="s">
        <v>186</v>
      </c>
      <c r="E394" s="227" t="s">
        <v>5</v>
      </c>
      <c r="F394" s="228" t="s">
        <v>775</v>
      </c>
      <c r="H394" s="229">
        <v>84.019999999999996</v>
      </c>
      <c r="I394" s="230"/>
      <c r="L394" s="226"/>
      <c r="M394" s="231"/>
      <c r="N394" s="232"/>
      <c r="O394" s="232"/>
      <c r="P394" s="232"/>
      <c r="Q394" s="232"/>
      <c r="R394" s="232"/>
      <c r="S394" s="232"/>
      <c r="T394" s="233"/>
      <c r="AT394" s="227" t="s">
        <v>186</v>
      </c>
      <c r="AU394" s="227" t="s">
        <v>80</v>
      </c>
      <c r="AV394" s="12" t="s">
        <v>80</v>
      </c>
      <c r="AW394" s="12" t="s">
        <v>34</v>
      </c>
      <c r="AX394" s="12" t="s">
        <v>70</v>
      </c>
      <c r="AY394" s="227" t="s">
        <v>121</v>
      </c>
    </row>
    <row r="395" s="12" customFormat="1">
      <c r="B395" s="226"/>
      <c r="D395" s="219" t="s">
        <v>186</v>
      </c>
      <c r="E395" s="227" t="s">
        <v>5</v>
      </c>
      <c r="F395" s="228" t="s">
        <v>776</v>
      </c>
      <c r="H395" s="229">
        <v>191.03999999999999</v>
      </c>
      <c r="I395" s="230"/>
      <c r="L395" s="226"/>
      <c r="M395" s="231"/>
      <c r="N395" s="232"/>
      <c r="O395" s="232"/>
      <c r="P395" s="232"/>
      <c r="Q395" s="232"/>
      <c r="R395" s="232"/>
      <c r="S395" s="232"/>
      <c r="T395" s="233"/>
      <c r="AT395" s="227" t="s">
        <v>186</v>
      </c>
      <c r="AU395" s="227" t="s">
        <v>80</v>
      </c>
      <c r="AV395" s="12" t="s">
        <v>80</v>
      </c>
      <c r="AW395" s="12" t="s">
        <v>34</v>
      </c>
      <c r="AX395" s="12" t="s">
        <v>70</v>
      </c>
      <c r="AY395" s="227" t="s">
        <v>121</v>
      </c>
    </row>
    <row r="396" s="12" customFormat="1">
      <c r="B396" s="226"/>
      <c r="D396" s="219" t="s">
        <v>186</v>
      </c>
      <c r="E396" s="227" t="s">
        <v>5</v>
      </c>
      <c r="F396" s="228" t="s">
        <v>777</v>
      </c>
      <c r="H396" s="229">
        <v>173.41999999999999</v>
      </c>
      <c r="I396" s="230"/>
      <c r="L396" s="226"/>
      <c r="M396" s="231"/>
      <c r="N396" s="232"/>
      <c r="O396" s="232"/>
      <c r="P396" s="232"/>
      <c r="Q396" s="232"/>
      <c r="R396" s="232"/>
      <c r="S396" s="232"/>
      <c r="T396" s="233"/>
      <c r="AT396" s="227" t="s">
        <v>186</v>
      </c>
      <c r="AU396" s="227" t="s">
        <v>80</v>
      </c>
      <c r="AV396" s="12" t="s">
        <v>80</v>
      </c>
      <c r="AW396" s="12" t="s">
        <v>34</v>
      </c>
      <c r="AX396" s="12" t="s">
        <v>70</v>
      </c>
      <c r="AY396" s="227" t="s">
        <v>121</v>
      </c>
    </row>
    <row r="397" s="14" customFormat="1">
      <c r="B397" s="242"/>
      <c r="D397" s="219" t="s">
        <v>186</v>
      </c>
      <c r="E397" s="243" t="s">
        <v>5</v>
      </c>
      <c r="F397" s="244" t="s">
        <v>331</v>
      </c>
      <c r="H397" s="245">
        <v>448.48000000000002</v>
      </c>
      <c r="I397" s="246"/>
      <c r="L397" s="242"/>
      <c r="M397" s="247"/>
      <c r="N397" s="248"/>
      <c r="O397" s="248"/>
      <c r="P397" s="248"/>
      <c r="Q397" s="248"/>
      <c r="R397" s="248"/>
      <c r="S397" s="248"/>
      <c r="T397" s="249"/>
      <c r="AT397" s="243" t="s">
        <v>186</v>
      </c>
      <c r="AU397" s="243" t="s">
        <v>80</v>
      </c>
      <c r="AV397" s="14" t="s">
        <v>134</v>
      </c>
      <c r="AW397" s="14" t="s">
        <v>34</v>
      </c>
      <c r="AX397" s="14" t="s">
        <v>70</v>
      </c>
      <c r="AY397" s="243" t="s">
        <v>121</v>
      </c>
    </row>
    <row r="398" s="12" customFormat="1">
      <c r="B398" s="226"/>
      <c r="D398" s="219" t="s">
        <v>186</v>
      </c>
      <c r="E398" s="227" t="s">
        <v>5</v>
      </c>
      <c r="F398" s="228" t="s">
        <v>778</v>
      </c>
      <c r="H398" s="229">
        <v>37.079999999999998</v>
      </c>
      <c r="I398" s="230"/>
      <c r="L398" s="226"/>
      <c r="M398" s="231"/>
      <c r="N398" s="232"/>
      <c r="O398" s="232"/>
      <c r="P398" s="232"/>
      <c r="Q398" s="232"/>
      <c r="R398" s="232"/>
      <c r="S398" s="232"/>
      <c r="T398" s="233"/>
      <c r="AT398" s="227" t="s">
        <v>186</v>
      </c>
      <c r="AU398" s="227" t="s">
        <v>80</v>
      </c>
      <c r="AV398" s="12" t="s">
        <v>80</v>
      </c>
      <c r="AW398" s="12" t="s">
        <v>34</v>
      </c>
      <c r="AX398" s="12" t="s">
        <v>70</v>
      </c>
      <c r="AY398" s="227" t="s">
        <v>121</v>
      </c>
    </row>
    <row r="399" s="13" customFormat="1">
      <c r="B399" s="234"/>
      <c r="D399" s="219" t="s">
        <v>186</v>
      </c>
      <c r="E399" s="235" t="s">
        <v>5</v>
      </c>
      <c r="F399" s="236" t="s">
        <v>200</v>
      </c>
      <c r="H399" s="237">
        <v>485.56</v>
      </c>
      <c r="I399" s="238"/>
      <c r="L399" s="234"/>
      <c r="M399" s="239"/>
      <c r="N399" s="240"/>
      <c r="O399" s="240"/>
      <c r="P399" s="240"/>
      <c r="Q399" s="240"/>
      <c r="R399" s="240"/>
      <c r="S399" s="240"/>
      <c r="T399" s="241"/>
      <c r="AT399" s="235" t="s">
        <v>186</v>
      </c>
      <c r="AU399" s="235" t="s">
        <v>80</v>
      </c>
      <c r="AV399" s="13" t="s">
        <v>140</v>
      </c>
      <c r="AW399" s="13" t="s">
        <v>34</v>
      </c>
      <c r="AX399" s="13" t="s">
        <v>78</v>
      </c>
      <c r="AY399" s="235" t="s">
        <v>121</v>
      </c>
    </row>
    <row r="400" s="1" customFormat="1" ht="38.25" customHeight="1">
      <c r="B400" s="201"/>
      <c r="C400" s="202" t="s">
        <v>779</v>
      </c>
      <c r="D400" s="202" t="s">
        <v>124</v>
      </c>
      <c r="E400" s="203" t="s">
        <v>780</v>
      </c>
      <c r="F400" s="204" t="s">
        <v>781</v>
      </c>
      <c r="G400" s="205" t="s">
        <v>351</v>
      </c>
      <c r="H400" s="206">
        <v>6312.2799999999997</v>
      </c>
      <c r="I400" s="207"/>
      <c r="J400" s="208">
        <f>ROUND(I400*H400,2)</f>
        <v>0</v>
      </c>
      <c r="K400" s="204" t="s">
        <v>128</v>
      </c>
      <c r="L400" s="47"/>
      <c r="M400" s="209" t="s">
        <v>5</v>
      </c>
      <c r="N400" s="210" t="s">
        <v>41</v>
      </c>
      <c r="O400" s="48"/>
      <c r="P400" s="211">
        <f>O400*H400</f>
        <v>0</v>
      </c>
      <c r="Q400" s="211">
        <v>0</v>
      </c>
      <c r="R400" s="211">
        <f>Q400*H400</f>
        <v>0</v>
      </c>
      <c r="S400" s="211">
        <v>0</v>
      </c>
      <c r="T400" s="212">
        <f>S400*H400</f>
        <v>0</v>
      </c>
      <c r="AR400" s="25" t="s">
        <v>140</v>
      </c>
      <c r="AT400" s="25" t="s">
        <v>124</v>
      </c>
      <c r="AU400" s="25" t="s">
        <v>80</v>
      </c>
      <c r="AY400" s="25" t="s">
        <v>121</v>
      </c>
      <c r="BE400" s="213">
        <f>IF(N400="základní",J400,0)</f>
        <v>0</v>
      </c>
      <c r="BF400" s="213">
        <f>IF(N400="snížená",J400,0)</f>
        <v>0</v>
      </c>
      <c r="BG400" s="213">
        <f>IF(N400="zákl. přenesená",J400,0)</f>
        <v>0</v>
      </c>
      <c r="BH400" s="213">
        <f>IF(N400="sníž. přenesená",J400,0)</f>
        <v>0</v>
      </c>
      <c r="BI400" s="213">
        <f>IF(N400="nulová",J400,0)</f>
        <v>0</v>
      </c>
      <c r="BJ400" s="25" t="s">
        <v>78</v>
      </c>
      <c r="BK400" s="213">
        <f>ROUND(I400*H400,2)</f>
        <v>0</v>
      </c>
      <c r="BL400" s="25" t="s">
        <v>140</v>
      </c>
      <c r="BM400" s="25" t="s">
        <v>782</v>
      </c>
    </row>
    <row r="401" s="12" customFormat="1">
      <c r="B401" s="226"/>
      <c r="D401" s="219" t="s">
        <v>186</v>
      </c>
      <c r="E401" s="227" t="s">
        <v>5</v>
      </c>
      <c r="F401" s="228" t="s">
        <v>783</v>
      </c>
      <c r="H401" s="229">
        <v>6312.2799999999997</v>
      </c>
      <c r="I401" s="230"/>
      <c r="L401" s="226"/>
      <c r="M401" s="231"/>
      <c r="N401" s="232"/>
      <c r="O401" s="232"/>
      <c r="P401" s="232"/>
      <c r="Q401" s="232"/>
      <c r="R401" s="232"/>
      <c r="S401" s="232"/>
      <c r="T401" s="233"/>
      <c r="AT401" s="227" t="s">
        <v>186</v>
      </c>
      <c r="AU401" s="227" t="s">
        <v>80</v>
      </c>
      <c r="AV401" s="12" t="s">
        <v>80</v>
      </c>
      <c r="AW401" s="12" t="s">
        <v>34</v>
      </c>
      <c r="AX401" s="12" t="s">
        <v>78</v>
      </c>
      <c r="AY401" s="227" t="s">
        <v>121</v>
      </c>
    </row>
    <row r="402" s="1" customFormat="1" ht="38.25" customHeight="1">
      <c r="B402" s="201"/>
      <c r="C402" s="202" t="s">
        <v>784</v>
      </c>
      <c r="D402" s="202" t="s">
        <v>124</v>
      </c>
      <c r="E402" s="203" t="s">
        <v>785</v>
      </c>
      <c r="F402" s="204" t="s">
        <v>786</v>
      </c>
      <c r="G402" s="205" t="s">
        <v>351</v>
      </c>
      <c r="H402" s="206">
        <v>154.37000000000001</v>
      </c>
      <c r="I402" s="207"/>
      <c r="J402" s="208">
        <f>ROUND(I402*H402,2)</f>
        <v>0</v>
      </c>
      <c r="K402" s="204" t="s">
        <v>128</v>
      </c>
      <c r="L402" s="47"/>
      <c r="M402" s="209" t="s">
        <v>5</v>
      </c>
      <c r="N402" s="210" t="s">
        <v>41</v>
      </c>
      <c r="O402" s="48"/>
      <c r="P402" s="211">
        <f>O402*H402</f>
        <v>0</v>
      </c>
      <c r="Q402" s="211">
        <v>0</v>
      </c>
      <c r="R402" s="211">
        <f>Q402*H402</f>
        <v>0</v>
      </c>
      <c r="S402" s="211">
        <v>0</v>
      </c>
      <c r="T402" s="212">
        <f>S402*H402</f>
        <v>0</v>
      </c>
      <c r="AR402" s="25" t="s">
        <v>140</v>
      </c>
      <c r="AT402" s="25" t="s">
        <v>124</v>
      </c>
      <c r="AU402" s="25" t="s">
        <v>80</v>
      </c>
      <c r="AY402" s="25" t="s">
        <v>121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25" t="s">
        <v>78</v>
      </c>
      <c r="BK402" s="213">
        <f>ROUND(I402*H402,2)</f>
        <v>0</v>
      </c>
      <c r="BL402" s="25" t="s">
        <v>140</v>
      </c>
      <c r="BM402" s="25" t="s">
        <v>787</v>
      </c>
    </row>
    <row r="403" s="12" customFormat="1">
      <c r="B403" s="226"/>
      <c r="D403" s="219" t="s">
        <v>186</v>
      </c>
      <c r="E403" s="227" t="s">
        <v>5</v>
      </c>
      <c r="F403" s="228" t="s">
        <v>788</v>
      </c>
      <c r="H403" s="229">
        <v>69.129999999999995</v>
      </c>
      <c r="I403" s="230"/>
      <c r="L403" s="226"/>
      <c r="M403" s="231"/>
      <c r="N403" s="232"/>
      <c r="O403" s="232"/>
      <c r="P403" s="232"/>
      <c r="Q403" s="232"/>
      <c r="R403" s="232"/>
      <c r="S403" s="232"/>
      <c r="T403" s="233"/>
      <c r="AT403" s="227" t="s">
        <v>186</v>
      </c>
      <c r="AU403" s="227" t="s">
        <v>80</v>
      </c>
      <c r="AV403" s="12" t="s">
        <v>80</v>
      </c>
      <c r="AW403" s="12" t="s">
        <v>34</v>
      </c>
      <c r="AX403" s="12" t="s">
        <v>70</v>
      </c>
      <c r="AY403" s="227" t="s">
        <v>121</v>
      </c>
    </row>
    <row r="404" s="12" customFormat="1">
      <c r="B404" s="226"/>
      <c r="D404" s="219" t="s">
        <v>186</v>
      </c>
      <c r="E404" s="227" t="s">
        <v>5</v>
      </c>
      <c r="F404" s="228" t="s">
        <v>789</v>
      </c>
      <c r="H404" s="229">
        <v>84.75</v>
      </c>
      <c r="I404" s="230"/>
      <c r="L404" s="226"/>
      <c r="M404" s="231"/>
      <c r="N404" s="232"/>
      <c r="O404" s="232"/>
      <c r="P404" s="232"/>
      <c r="Q404" s="232"/>
      <c r="R404" s="232"/>
      <c r="S404" s="232"/>
      <c r="T404" s="233"/>
      <c r="AT404" s="227" t="s">
        <v>186</v>
      </c>
      <c r="AU404" s="227" t="s">
        <v>80</v>
      </c>
      <c r="AV404" s="12" t="s">
        <v>80</v>
      </c>
      <c r="AW404" s="12" t="s">
        <v>34</v>
      </c>
      <c r="AX404" s="12" t="s">
        <v>70</v>
      </c>
      <c r="AY404" s="227" t="s">
        <v>121</v>
      </c>
    </row>
    <row r="405" s="14" customFormat="1">
      <c r="B405" s="242"/>
      <c r="D405" s="219" t="s">
        <v>186</v>
      </c>
      <c r="E405" s="243" t="s">
        <v>5</v>
      </c>
      <c r="F405" s="244" t="s">
        <v>331</v>
      </c>
      <c r="H405" s="245">
        <v>153.88</v>
      </c>
      <c r="I405" s="246"/>
      <c r="L405" s="242"/>
      <c r="M405" s="247"/>
      <c r="N405" s="248"/>
      <c r="O405" s="248"/>
      <c r="P405" s="248"/>
      <c r="Q405" s="248"/>
      <c r="R405" s="248"/>
      <c r="S405" s="248"/>
      <c r="T405" s="249"/>
      <c r="AT405" s="243" t="s">
        <v>186</v>
      </c>
      <c r="AU405" s="243" t="s">
        <v>80</v>
      </c>
      <c r="AV405" s="14" t="s">
        <v>134</v>
      </c>
      <c r="AW405" s="14" t="s">
        <v>34</v>
      </c>
      <c r="AX405" s="14" t="s">
        <v>70</v>
      </c>
      <c r="AY405" s="243" t="s">
        <v>121</v>
      </c>
    </row>
    <row r="406" s="12" customFormat="1">
      <c r="B406" s="226"/>
      <c r="D406" s="219" t="s">
        <v>186</v>
      </c>
      <c r="E406" s="227" t="s">
        <v>5</v>
      </c>
      <c r="F406" s="228" t="s">
        <v>790</v>
      </c>
      <c r="H406" s="229">
        <v>0.48999999999999999</v>
      </c>
      <c r="I406" s="230"/>
      <c r="L406" s="226"/>
      <c r="M406" s="231"/>
      <c r="N406" s="232"/>
      <c r="O406" s="232"/>
      <c r="P406" s="232"/>
      <c r="Q406" s="232"/>
      <c r="R406" s="232"/>
      <c r="S406" s="232"/>
      <c r="T406" s="233"/>
      <c r="AT406" s="227" t="s">
        <v>186</v>
      </c>
      <c r="AU406" s="227" t="s">
        <v>80</v>
      </c>
      <c r="AV406" s="12" t="s">
        <v>80</v>
      </c>
      <c r="AW406" s="12" t="s">
        <v>34</v>
      </c>
      <c r="AX406" s="12" t="s">
        <v>70</v>
      </c>
      <c r="AY406" s="227" t="s">
        <v>121</v>
      </c>
    </row>
    <row r="407" s="13" customFormat="1">
      <c r="B407" s="234"/>
      <c r="D407" s="219" t="s">
        <v>186</v>
      </c>
      <c r="E407" s="235" t="s">
        <v>5</v>
      </c>
      <c r="F407" s="236" t="s">
        <v>200</v>
      </c>
      <c r="H407" s="237">
        <v>154.37000000000001</v>
      </c>
      <c r="I407" s="238"/>
      <c r="L407" s="234"/>
      <c r="M407" s="239"/>
      <c r="N407" s="240"/>
      <c r="O407" s="240"/>
      <c r="P407" s="240"/>
      <c r="Q407" s="240"/>
      <c r="R407" s="240"/>
      <c r="S407" s="240"/>
      <c r="T407" s="241"/>
      <c r="AT407" s="235" t="s">
        <v>186</v>
      </c>
      <c r="AU407" s="235" t="s">
        <v>80</v>
      </c>
      <c r="AV407" s="13" t="s">
        <v>140</v>
      </c>
      <c r="AW407" s="13" t="s">
        <v>34</v>
      </c>
      <c r="AX407" s="13" t="s">
        <v>78</v>
      </c>
      <c r="AY407" s="235" t="s">
        <v>121</v>
      </c>
    </row>
    <row r="408" s="1" customFormat="1" ht="51" customHeight="1">
      <c r="B408" s="201"/>
      <c r="C408" s="202" t="s">
        <v>791</v>
      </c>
      <c r="D408" s="202" t="s">
        <v>124</v>
      </c>
      <c r="E408" s="203" t="s">
        <v>792</v>
      </c>
      <c r="F408" s="204" t="s">
        <v>793</v>
      </c>
      <c r="G408" s="205" t="s">
        <v>351</v>
      </c>
      <c r="H408" s="206">
        <v>2006.81</v>
      </c>
      <c r="I408" s="207"/>
      <c r="J408" s="208">
        <f>ROUND(I408*H408,2)</f>
        <v>0</v>
      </c>
      <c r="K408" s="204" t="s">
        <v>128</v>
      </c>
      <c r="L408" s="47"/>
      <c r="M408" s="209" t="s">
        <v>5</v>
      </c>
      <c r="N408" s="210" t="s">
        <v>41</v>
      </c>
      <c r="O408" s="48"/>
      <c r="P408" s="211">
        <f>O408*H408</f>
        <v>0</v>
      </c>
      <c r="Q408" s="211">
        <v>0</v>
      </c>
      <c r="R408" s="211">
        <f>Q408*H408</f>
        <v>0</v>
      </c>
      <c r="S408" s="211">
        <v>0</v>
      </c>
      <c r="T408" s="212">
        <f>S408*H408</f>
        <v>0</v>
      </c>
      <c r="AR408" s="25" t="s">
        <v>140</v>
      </c>
      <c r="AT408" s="25" t="s">
        <v>124</v>
      </c>
      <c r="AU408" s="25" t="s">
        <v>80</v>
      </c>
      <c r="AY408" s="25" t="s">
        <v>121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25" t="s">
        <v>78</v>
      </c>
      <c r="BK408" s="213">
        <f>ROUND(I408*H408,2)</f>
        <v>0</v>
      </c>
      <c r="BL408" s="25" t="s">
        <v>140</v>
      </c>
      <c r="BM408" s="25" t="s">
        <v>794</v>
      </c>
    </row>
    <row r="409" s="12" customFormat="1">
      <c r="B409" s="226"/>
      <c r="D409" s="219" t="s">
        <v>186</v>
      </c>
      <c r="E409" s="227" t="s">
        <v>5</v>
      </c>
      <c r="F409" s="228" t="s">
        <v>795</v>
      </c>
      <c r="H409" s="229">
        <v>2006.81</v>
      </c>
      <c r="I409" s="230"/>
      <c r="L409" s="226"/>
      <c r="M409" s="231"/>
      <c r="N409" s="232"/>
      <c r="O409" s="232"/>
      <c r="P409" s="232"/>
      <c r="Q409" s="232"/>
      <c r="R409" s="232"/>
      <c r="S409" s="232"/>
      <c r="T409" s="233"/>
      <c r="AT409" s="227" t="s">
        <v>186</v>
      </c>
      <c r="AU409" s="227" t="s">
        <v>80</v>
      </c>
      <c r="AV409" s="12" t="s">
        <v>80</v>
      </c>
      <c r="AW409" s="12" t="s">
        <v>34</v>
      </c>
      <c r="AX409" s="12" t="s">
        <v>78</v>
      </c>
      <c r="AY409" s="227" t="s">
        <v>121</v>
      </c>
    </row>
    <row r="410" s="1" customFormat="1" ht="25.5" customHeight="1">
      <c r="B410" s="201"/>
      <c r="C410" s="202" t="s">
        <v>796</v>
      </c>
      <c r="D410" s="202" t="s">
        <v>124</v>
      </c>
      <c r="E410" s="203" t="s">
        <v>797</v>
      </c>
      <c r="F410" s="204" t="s">
        <v>798</v>
      </c>
      <c r="G410" s="205" t="s">
        <v>351</v>
      </c>
      <c r="H410" s="206">
        <v>485.56</v>
      </c>
      <c r="I410" s="207"/>
      <c r="J410" s="208">
        <f>ROUND(I410*H410,2)</f>
        <v>0</v>
      </c>
      <c r="K410" s="204" t="s">
        <v>128</v>
      </c>
      <c r="L410" s="47"/>
      <c r="M410" s="209" t="s">
        <v>5</v>
      </c>
      <c r="N410" s="210" t="s">
        <v>41</v>
      </c>
      <c r="O410" s="48"/>
      <c r="P410" s="211">
        <f>O410*H410</f>
        <v>0</v>
      </c>
      <c r="Q410" s="211">
        <v>0</v>
      </c>
      <c r="R410" s="211">
        <f>Q410*H410</f>
        <v>0</v>
      </c>
      <c r="S410" s="211">
        <v>0</v>
      </c>
      <c r="T410" s="212">
        <f>S410*H410</f>
        <v>0</v>
      </c>
      <c r="AR410" s="25" t="s">
        <v>140</v>
      </c>
      <c r="AT410" s="25" t="s">
        <v>124</v>
      </c>
      <c r="AU410" s="25" t="s">
        <v>80</v>
      </c>
      <c r="AY410" s="25" t="s">
        <v>121</v>
      </c>
      <c r="BE410" s="213">
        <f>IF(N410="základní",J410,0)</f>
        <v>0</v>
      </c>
      <c r="BF410" s="213">
        <f>IF(N410="snížená",J410,0)</f>
        <v>0</v>
      </c>
      <c r="BG410" s="213">
        <f>IF(N410="zákl. přenesená",J410,0)</f>
        <v>0</v>
      </c>
      <c r="BH410" s="213">
        <f>IF(N410="sníž. přenesená",J410,0)</f>
        <v>0</v>
      </c>
      <c r="BI410" s="213">
        <f>IF(N410="nulová",J410,0)</f>
        <v>0</v>
      </c>
      <c r="BJ410" s="25" t="s">
        <v>78</v>
      </c>
      <c r="BK410" s="213">
        <f>ROUND(I410*H410,2)</f>
        <v>0</v>
      </c>
      <c r="BL410" s="25" t="s">
        <v>140</v>
      </c>
      <c r="BM410" s="25" t="s">
        <v>799</v>
      </c>
    </row>
    <row r="411" s="1" customFormat="1" ht="25.5" customHeight="1">
      <c r="B411" s="201"/>
      <c r="C411" s="202" t="s">
        <v>800</v>
      </c>
      <c r="D411" s="202" t="s">
        <v>124</v>
      </c>
      <c r="E411" s="203" t="s">
        <v>801</v>
      </c>
      <c r="F411" s="204" t="s">
        <v>802</v>
      </c>
      <c r="G411" s="205" t="s">
        <v>351</v>
      </c>
      <c r="H411" s="206">
        <v>154.37000000000001</v>
      </c>
      <c r="I411" s="207"/>
      <c r="J411" s="208">
        <f>ROUND(I411*H411,2)</f>
        <v>0</v>
      </c>
      <c r="K411" s="204" t="s">
        <v>128</v>
      </c>
      <c r="L411" s="47"/>
      <c r="M411" s="209" t="s">
        <v>5</v>
      </c>
      <c r="N411" s="210" t="s">
        <v>41</v>
      </c>
      <c r="O411" s="48"/>
      <c r="P411" s="211">
        <f>O411*H411</f>
        <v>0</v>
      </c>
      <c r="Q411" s="211">
        <v>0</v>
      </c>
      <c r="R411" s="211">
        <f>Q411*H411</f>
        <v>0</v>
      </c>
      <c r="S411" s="211">
        <v>0</v>
      </c>
      <c r="T411" s="212">
        <f>S411*H411</f>
        <v>0</v>
      </c>
      <c r="AR411" s="25" t="s">
        <v>140</v>
      </c>
      <c r="AT411" s="25" t="s">
        <v>124</v>
      </c>
      <c r="AU411" s="25" t="s">
        <v>80</v>
      </c>
      <c r="AY411" s="25" t="s">
        <v>121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25" t="s">
        <v>78</v>
      </c>
      <c r="BK411" s="213">
        <f>ROUND(I411*H411,2)</f>
        <v>0</v>
      </c>
      <c r="BL411" s="25" t="s">
        <v>140</v>
      </c>
      <c r="BM411" s="25" t="s">
        <v>803</v>
      </c>
    </row>
    <row r="412" s="1" customFormat="1" ht="25.5" customHeight="1">
      <c r="B412" s="201"/>
      <c r="C412" s="202" t="s">
        <v>804</v>
      </c>
      <c r="D412" s="202" t="s">
        <v>124</v>
      </c>
      <c r="E412" s="203" t="s">
        <v>805</v>
      </c>
      <c r="F412" s="204" t="s">
        <v>806</v>
      </c>
      <c r="G412" s="205" t="s">
        <v>351</v>
      </c>
      <c r="H412" s="206">
        <v>37.079999999999998</v>
      </c>
      <c r="I412" s="207"/>
      <c r="J412" s="208">
        <f>ROUND(I412*H412,2)</f>
        <v>0</v>
      </c>
      <c r="K412" s="204" t="s">
        <v>128</v>
      </c>
      <c r="L412" s="47"/>
      <c r="M412" s="209" t="s">
        <v>5</v>
      </c>
      <c r="N412" s="210" t="s">
        <v>41</v>
      </c>
      <c r="O412" s="48"/>
      <c r="P412" s="211">
        <f>O412*H412</f>
        <v>0</v>
      </c>
      <c r="Q412" s="211">
        <v>0</v>
      </c>
      <c r="R412" s="211">
        <f>Q412*H412</f>
        <v>0</v>
      </c>
      <c r="S412" s="211">
        <v>0</v>
      </c>
      <c r="T412" s="212">
        <f>S412*H412</f>
        <v>0</v>
      </c>
      <c r="AR412" s="25" t="s">
        <v>140</v>
      </c>
      <c r="AT412" s="25" t="s">
        <v>124</v>
      </c>
      <c r="AU412" s="25" t="s">
        <v>80</v>
      </c>
      <c r="AY412" s="25" t="s">
        <v>121</v>
      </c>
      <c r="BE412" s="213">
        <f>IF(N412="základní",J412,0)</f>
        <v>0</v>
      </c>
      <c r="BF412" s="213">
        <f>IF(N412="snížená",J412,0)</f>
        <v>0</v>
      </c>
      <c r="BG412" s="213">
        <f>IF(N412="zákl. přenesená",J412,0)</f>
        <v>0</v>
      </c>
      <c r="BH412" s="213">
        <f>IF(N412="sníž. přenesená",J412,0)</f>
        <v>0</v>
      </c>
      <c r="BI412" s="213">
        <f>IF(N412="nulová",J412,0)</f>
        <v>0</v>
      </c>
      <c r="BJ412" s="25" t="s">
        <v>78</v>
      </c>
      <c r="BK412" s="213">
        <f>ROUND(I412*H412,2)</f>
        <v>0</v>
      </c>
      <c r="BL412" s="25" t="s">
        <v>140</v>
      </c>
      <c r="BM412" s="25" t="s">
        <v>807</v>
      </c>
    </row>
    <row r="413" s="12" customFormat="1">
      <c r="B413" s="226"/>
      <c r="D413" s="219" t="s">
        <v>186</v>
      </c>
      <c r="E413" s="227" t="s">
        <v>5</v>
      </c>
      <c r="F413" s="228" t="s">
        <v>808</v>
      </c>
      <c r="H413" s="229">
        <v>37.079999999999998</v>
      </c>
      <c r="I413" s="230"/>
      <c r="L413" s="226"/>
      <c r="M413" s="231"/>
      <c r="N413" s="232"/>
      <c r="O413" s="232"/>
      <c r="P413" s="232"/>
      <c r="Q413" s="232"/>
      <c r="R413" s="232"/>
      <c r="S413" s="232"/>
      <c r="T413" s="233"/>
      <c r="AT413" s="227" t="s">
        <v>186</v>
      </c>
      <c r="AU413" s="227" t="s">
        <v>80</v>
      </c>
      <c r="AV413" s="12" t="s">
        <v>80</v>
      </c>
      <c r="AW413" s="12" t="s">
        <v>34</v>
      </c>
      <c r="AX413" s="12" t="s">
        <v>78</v>
      </c>
      <c r="AY413" s="227" t="s">
        <v>121</v>
      </c>
    </row>
    <row r="414" s="1" customFormat="1" ht="25.5" customHeight="1">
      <c r="B414" s="201"/>
      <c r="C414" s="202" t="s">
        <v>809</v>
      </c>
      <c r="D414" s="202" t="s">
        <v>124</v>
      </c>
      <c r="E414" s="203" t="s">
        <v>810</v>
      </c>
      <c r="F414" s="204" t="s">
        <v>350</v>
      </c>
      <c r="G414" s="205" t="s">
        <v>351</v>
      </c>
      <c r="H414" s="206">
        <v>588.79999999999995</v>
      </c>
      <c r="I414" s="207"/>
      <c r="J414" s="208">
        <f>ROUND(I414*H414,2)</f>
        <v>0</v>
      </c>
      <c r="K414" s="204" t="s">
        <v>128</v>
      </c>
      <c r="L414" s="47"/>
      <c r="M414" s="209" t="s">
        <v>5</v>
      </c>
      <c r="N414" s="210" t="s">
        <v>41</v>
      </c>
      <c r="O414" s="48"/>
      <c r="P414" s="211">
        <f>O414*H414</f>
        <v>0</v>
      </c>
      <c r="Q414" s="211">
        <v>0</v>
      </c>
      <c r="R414" s="211">
        <f>Q414*H414</f>
        <v>0</v>
      </c>
      <c r="S414" s="211">
        <v>0</v>
      </c>
      <c r="T414" s="212">
        <f>S414*H414</f>
        <v>0</v>
      </c>
      <c r="AR414" s="25" t="s">
        <v>140</v>
      </c>
      <c r="AT414" s="25" t="s">
        <v>124</v>
      </c>
      <c r="AU414" s="25" t="s">
        <v>80</v>
      </c>
      <c r="AY414" s="25" t="s">
        <v>121</v>
      </c>
      <c r="BE414" s="213">
        <f>IF(N414="základní",J414,0)</f>
        <v>0</v>
      </c>
      <c r="BF414" s="213">
        <f>IF(N414="snížená",J414,0)</f>
        <v>0</v>
      </c>
      <c r="BG414" s="213">
        <f>IF(N414="zákl. přenesená",J414,0)</f>
        <v>0</v>
      </c>
      <c r="BH414" s="213">
        <f>IF(N414="sníž. přenesená",J414,0)</f>
        <v>0</v>
      </c>
      <c r="BI414" s="213">
        <f>IF(N414="nulová",J414,0)</f>
        <v>0</v>
      </c>
      <c r="BJ414" s="25" t="s">
        <v>78</v>
      </c>
      <c r="BK414" s="213">
        <f>ROUND(I414*H414,2)</f>
        <v>0</v>
      </c>
      <c r="BL414" s="25" t="s">
        <v>140</v>
      </c>
      <c r="BM414" s="25" t="s">
        <v>811</v>
      </c>
    </row>
    <row r="415" s="12" customFormat="1">
      <c r="B415" s="226"/>
      <c r="D415" s="219" t="s">
        <v>186</v>
      </c>
      <c r="E415" s="227" t="s">
        <v>5</v>
      </c>
      <c r="F415" s="228" t="s">
        <v>812</v>
      </c>
      <c r="H415" s="229">
        <v>588.79999999999995</v>
      </c>
      <c r="I415" s="230"/>
      <c r="L415" s="226"/>
      <c r="M415" s="231"/>
      <c r="N415" s="232"/>
      <c r="O415" s="232"/>
      <c r="P415" s="232"/>
      <c r="Q415" s="232"/>
      <c r="R415" s="232"/>
      <c r="S415" s="232"/>
      <c r="T415" s="233"/>
      <c r="AT415" s="227" t="s">
        <v>186</v>
      </c>
      <c r="AU415" s="227" t="s">
        <v>80</v>
      </c>
      <c r="AV415" s="12" t="s">
        <v>80</v>
      </c>
      <c r="AW415" s="12" t="s">
        <v>34</v>
      </c>
      <c r="AX415" s="12" t="s">
        <v>78</v>
      </c>
      <c r="AY415" s="227" t="s">
        <v>121</v>
      </c>
    </row>
    <row r="416" s="10" customFormat="1" ht="29.88" customHeight="1">
      <c r="B416" s="188"/>
      <c r="D416" s="189" t="s">
        <v>69</v>
      </c>
      <c r="E416" s="199" t="s">
        <v>813</v>
      </c>
      <c r="F416" s="199" t="s">
        <v>814</v>
      </c>
      <c r="I416" s="191"/>
      <c r="J416" s="200">
        <f>BK416</f>
        <v>0</v>
      </c>
      <c r="L416" s="188"/>
      <c r="M416" s="193"/>
      <c r="N416" s="194"/>
      <c r="O416" s="194"/>
      <c r="P416" s="195">
        <f>P417</f>
        <v>0</v>
      </c>
      <c r="Q416" s="194"/>
      <c r="R416" s="195">
        <f>R417</f>
        <v>0</v>
      </c>
      <c r="S416" s="194"/>
      <c r="T416" s="196">
        <f>T417</f>
        <v>0</v>
      </c>
      <c r="AR416" s="189" t="s">
        <v>78</v>
      </c>
      <c r="AT416" s="197" t="s">
        <v>69</v>
      </c>
      <c r="AU416" s="197" t="s">
        <v>78</v>
      </c>
      <c r="AY416" s="189" t="s">
        <v>121</v>
      </c>
      <c r="BK416" s="198">
        <f>BK417</f>
        <v>0</v>
      </c>
    </row>
    <row r="417" s="1" customFormat="1" ht="25.5" customHeight="1">
      <c r="B417" s="201"/>
      <c r="C417" s="202" t="s">
        <v>815</v>
      </c>
      <c r="D417" s="202" t="s">
        <v>124</v>
      </c>
      <c r="E417" s="203" t="s">
        <v>816</v>
      </c>
      <c r="F417" s="204" t="s">
        <v>817</v>
      </c>
      <c r="G417" s="205" t="s">
        <v>351</v>
      </c>
      <c r="H417" s="206">
        <v>440.05700000000002</v>
      </c>
      <c r="I417" s="207"/>
      <c r="J417" s="208">
        <f>ROUND(I417*H417,2)</f>
        <v>0</v>
      </c>
      <c r="K417" s="204" t="s">
        <v>128</v>
      </c>
      <c r="L417" s="47"/>
      <c r="M417" s="209" t="s">
        <v>5</v>
      </c>
      <c r="N417" s="214" t="s">
        <v>41</v>
      </c>
      <c r="O417" s="215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AR417" s="25" t="s">
        <v>140</v>
      </c>
      <c r="AT417" s="25" t="s">
        <v>124</v>
      </c>
      <c r="AU417" s="25" t="s">
        <v>80</v>
      </c>
      <c r="AY417" s="25" t="s">
        <v>121</v>
      </c>
      <c r="BE417" s="213">
        <f>IF(N417="základní",J417,0)</f>
        <v>0</v>
      </c>
      <c r="BF417" s="213">
        <f>IF(N417="snížená",J417,0)</f>
        <v>0</v>
      </c>
      <c r="BG417" s="213">
        <f>IF(N417="zákl. přenesená",J417,0)</f>
        <v>0</v>
      </c>
      <c r="BH417" s="213">
        <f>IF(N417="sníž. přenesená",J417,0)</f>
        <v>0</v>
      </c>
      <c r="BI417" s="213">
        <f>IF(N417="nulová",J417,0)</f>
        <v>0</v>
      </c>
      <c r="BJ417" s="25" t="s">
        <v>78</v>
      </c>
      <c r="BK417" s="213">
        <f>ROUND(I417*H417,2)</f>
        <v>0</v>
      </c>
      <c r="BL417" s="25" t="s">
        <v>140</v>
      </c>
      <c r="BM417" s="25" t="s">
        <v>818</v>
      </c>
    </row>
    <row r="418" s="1" customFormat="1" ht="6.96" customHeight="1">
      <c r="B418" s="68"/>
      <c r="C418" s="69"/>
      <c r="D418" s="69"/>
      <c r="E418" s="69"/>
      <c r="F418" s="69"/>
      <c r="G418" s="69"/>
      <c r="H418" s="69"/>
      <c r="I418" s="153"/>
      <c r="J418" s="69"/>
      <c r="K418" s="69"/>
      <c r="L418" s="47"/>
    </row>
  </sheetData>
  <autoFilter ref="C84:K417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87</v>
      </c>
      <c r="G1" s="126" t="s">
        <v>88</v>
      </c>
      <c r="H1" s="126"/>
      <c r="I1" s="127"/>
      <c r="J1" s="126" t="s">
        <v>89</v>
      </c>
      <c r="K1" s="125" t="s">
        <v>90</v>
      </c>
      <c r="L1" s="126" t="s">
        <v>91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86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80</v>
      </c>
    </row>
    <row r="4" ht="36.96" customHeight="1">
      <c r="B4" s="29"/>
      <c r="C4" s="30"/>
      <c r="D4" s="31" t="s">
        <v>92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REKONSTRUKCE KOMUNIKACE V ULICI TYRŠOVA, PŘELOUČ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93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819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22</v>
      </c>
      <c r="J11" s="36" t="s">
        <v>5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33" t="s">
        <v>25</v>
      </c>
      <c r="J12" s="134" t="str">
        <f>'Rekapitulace stavby'!AN8</f>
        <v>15. 11. 2018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33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33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33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33" t="s">
        <v>28</v>
      </c>
      <c r="J20" s="36" t="s">
        <v>5</v>
      </c>
      <c r="K20" s="52"/>
    </row>
    <row r="21" s="1" customFormat="1" ht="18" customHeight="1">
      <c r="B21" s="47"/>
      <c r="C21" s="48"/>
      <c r="D21" s="48"/>
      <c r="E21" s="36" t="s">
        <v>820</v>
      </c>
      <c r="F21" s="48"/>
      <c r="G21" s="48"/>
      <c r="H21" s="48"/>
      <c r="I21" s="133" t="s">
        <v>30</v>
      </c>
      <c r="J21" s="36" t="s">
        <v>5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36</v>
      </c>
      <c r="E27" s="48"/>
      <c r="F27" s="48"/>
      <c r="G27" s="48"/>
      <c r="H27" s="48"/>
      <c r="I27" s="131"/>
      <c r="J27" s="142">
        <f>ROUND(J80,2)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43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44">
        <f>ROUND(SUM(BE80:BE156), 2)</f>
        <v>0</v>
      </c>
      <c r="G30" s="48"/>
      <c r="H30" s="48"/>
      <c r="I30" s="145">
        <v>0.20999999999999999</v>
      </c>
      <c r="J30" s="144">
        <f>ROUND(ROUND((SUM(BE80:BE156)),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44">
        <f>ROUND(SUM(BF80:BF156), 2)</f>
        <v>0</v>
      </c>
      <c r="G31" s="48"/>
      <c r="H31" s="48"/>
      <c r="I31" s="145">
        <v>0.14999999999999999</v>
      </c>
      <c r="J31" s="144">
        <f>ROUND(ROUND((SUM(BF80:BF156)),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44">
        <f>ROUND(SUM(BG80:BG156),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44">
        <f>ROUND(SUM(BH80:BH156),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44">
        <f>ROUND(SUM(BI80:BI156),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46</v>
      </c>
      <c r="E36" s="89"/>
      <c r="F36" s="89"/>
      <c r="G36" s="148" t="s">
        <v>47</v>
      </c>
      <c r="H36" s="149" t="s">
        <v>48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95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REKONSTRUKCE KOMUNIKACE V ULICI TYRŠOVA, PŘELOUČ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93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SO 401 - Veřejné osvětlení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Přelouč</v>
      </c>
      <c r="G49" s="48"/>
      <c r="H49" s="48"/>
      <c r="I49" s="133" t="s">
        <v>25</v>
      </c>
      <c r="J49" s="134" t="str">
        <f>IF(J12="","",J12)</f>
        <v>15. 11. 2018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33" t="s">
        <v>33</v>
      </c>
      <c r="J51" s="45" t="str">
        <f>E21</f>
        <v>Ing.Srba T.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96</v>
      </c>
      <c r="D54" s="146"/>
      <c r="E54" s="146"/>
      <c r="F54" s="146"/>
      <c r="G54" s="146"/>
      <c r="H54" s="146"/>
      <c r="I54" s="158"/>
      <c r="J54" s="159" t="s">
        <v>97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98</v>
      </c>
      <c r="D56" s="48"/>
      <c r="E56" s="48"/>
      <c r="F56" s="48"/>
      <c r="G56" s="48"/>
      <c r="H56" s="48"/>
      <c r="I56" s="131"/>
      <c r="J56" s="142">
        <f>J80</f>
        <v>0</v>
      </c>
      <c r="K56" s="52"/>
      <c r="AU56" s="25" t="s">
        <v>99</v>
      </c>
    </row>
    <row r="57" s="7" customFormat="1" ht="24.96" customHeight="1">
      <c r="B57" s="162"/>
      <c r="C57" s="163"/>
      <c r="D57" s="164" t="s">
        <v>821</v>
      </c>
      <c r="E57" s="165"/>
      <c r="F57" s="165"/>
      <c r="G57" s="165"/>
      <c r="H57" s="165"/>
      <c r="I57" s="166"/>
      <c r="J57" s="167">
        <f>J81</f>
        <v>0</v>
      </c>
      <c r="K57" s="168"/>
    </row>
    <row r="58" s="7" customFormat="1" ht="24.96" customHeight="1">
      <c r="B58" s="162"/>
      <c r="C58" s="163"/>
      <c r="D58" s="164" t="s">
        <v>822</v>
      </c>
      <c r="E58" s="165"/>
      <c r="F58" s="165"/>
      <c r="G58" s="165"/>
      <c r="H58" s="165"/>
      <c r="I58" s="166"/>
      <c r="J58" s="167">
        <f>J111</f>
        <v>0</v>
      </c>
      <c r="K58" s="168"/>
    </row>
    <row r="59" s="7" customFormat="1" ht="24.96" customHeight="1">
      <c r="B59" s="162"/>
      <c r="C59" s="163"/>
      <c r="D59" s="164" t="s">
        <v>823</v>
      </c>
      <c r="E59" s="165"/>
      <c r="F59" s="165"/>
      <c r="G59" s="165"/>
      <c r="H59" s="165"/>
      <c r="I59" s="166"/>
      <c r="J59" s="167">
        <f>J133</f>
        <v>0</v>
      </c>
      <c r="K59" s="168"/>
    </row>
    <row r="60" s="7" customFormat="1" ht="24.96" customHeight="1">
      <c r="B60" s="162"/>
      <c r="C60" s="163"/>
      <c r="D60" s="164" t="s">
        <v>824</v>
      </c>
      <c r="E60" s="165"/>
      <c r="F60" s="165"/>
      <c r="G60" s="165"/>
      <c r="H60" s="165"/>
      <c r="I60" s="166"/>
      <c r="J60" s="167">
        <f>J149</f>
        <v>0</v>
      </c>
      <c r="K60" s="168"/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31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53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54"/>
      <c r="J66" s="72"/>
      <c r="K66" s="72"/>
      <c r="L66" s="47"/>
    </row>
    <row r="67" s="1" customFormat="1" ht="36.96" customHeight="1">
      <c r="B67" s="47"/>
      <c r="C67" s="73" t="s">
        <v>104</v>
      </c>
      <c r="L67" s="47"/>
    </row>
    <row r="68" s="1" customFormat="1" ht="6.96" customHeight="1">
      <c r="B68" s="47"/>
      <c r="L68" s="47"/>
    </row>
    <row r="69" s="1" customFormat="1" ht="14.4" customHeight="1">
      <c r="B69" s="47"/>
      <c r="C69" s="75" t="s">
        <v>19</v>
      </c>
      <c r="L69" s="47"/>
    </row>
    <row r="70" s="1" customFormat="1" ht="16.5" customHeight="1">
      <c r="B70" s="47"/>
      <c r="E70" s="176" t="str">
        <f>E7</f>
        <v>REKONSTRUKCE KOMUNIKACE V ULICI TYRŠOVA, PŘELOUČ</v>
      </c>
      <c r="F70" s="75"/>
      <c r="G70" s="75"/>
      <c r="H70" s="75"/>
      <c r="L70" s="47"/>
    </row>
    <row r="71" s="1" customFormat="1" ht="14.4" customHeight="1">
      <c r="B71" s="47"/>
      <c r="C71" s="75" t="s">
        <v>93</v>
      </c>
      <c r="L71" s="47"/>
    </row>
    <row r="72" s="1" customFormat="1" ht="17.25" customHeight="1">
      <c r="B72" s="47"/>
      <c r="E72" s="78" t="str">
        <f>E9</f>
        <v>SO 401 - Veřejné osvětlení</v>
      </c>
      <c r="F72" s="1"/>
      <c r="G72" s="1"/>
      <c r="H72" s="1"/>
      <c r="L72" s="47"/>
    </row>
    <row r="73" s="1" customFormat="1" ht="6.96" customHeight="1">
      <c r="B73" s="47"/>
      <c r="L73" s="47"/>
    </row>
    <row r="74" s="1" customFormat="1" ht="18" customHeight="1">
      <c r="B74" s="47"/>
      <c r="C74" s="75" t="s">
        <v>23</v>
      </c>
      <c r="F74" s="177" t="str">
        <f>F12</f>
        <v>Přelouč</v>
      </c>
      <c r="I74" s="178" t="s">
        <v>25</v>
      </c>
      <c r="J74" s="80" t="str">
        <f>IF(J12="","",J12)</f>
        <v>15. 11. 2018</v>
      </c>
      <c r="L74" s="47"/>
    </row>
    <row r="75" s="1" customFormat="1" ht="6.96" customHeight="1">
      <c r="B75" s="47"/>
      <c r="L75" s="47"/>
    </row>
    <row r="76" s="1" customFormat="1">
      <c r="B76" s="47"/>
      <c r="C76" s="75" t="s">
        <v>27</v>
      </c>
      <c r="F76" s="177" t="str">
        <f>E15</f>
        <v xml:space="preserve"> </v>
      </c>
      <c r="I76" s="178" t="s">
        <v>33</v>
      </c>
      <c r="J76" s="177" t="str">
        <f>E21</f>
        <v>Ing.Srba T.</v>
      </c>
      <c r="L76" s="47"/>
    </row>
    <row r="77" s="1" customFormat="1" ht="14.4" customHeight="1">
      <c r="B77" s="47"/>
      <c r="C77" s="75" t="s">
        <v>31</v>
      </c>
      <c r="F77" s="177" t="str">
        <f>IF(E18="","",E18)</f>
        <v/>
      </c>
      <c r="L77" s="47"/>
    </row>
    <row r="78" s="1" customFormat="1" ht="10.32" customHeight="1">
      <c r="B78" s="47"/>
      <c r="L78" s="47"/>
    </row>
    <row r="79" s="9" customFormat="1" ht="29.28" customHeight="1">
      <c r="B79" s="179"/>
      <c r="C79" s="180" t="s">
        <v>105</v>
      </c>
      <c r="D79" s="181" t="s">
        <v>55</v>
      </c>
      <c r="E79" s="181" t="s">
        <v>51</v>
      </c>
      <c r="F79" s="181" t="s">
        <v>106</v>
      </c>
      <c r="G79" s="181" t="s">
        <v>107</v>
      </c>
      <c r="H79" s="181" t="s">
        <v>108</v>
      </c>
      <c r="I79" s="182" t="s">
        <v>109</v>
      </c>
      <c r="J79" s="181" t="s">
        <v>97</v>
      </c>
      <c r="K79" s="183" t="s">
        <v>110</v>
      </c>
      <c r="L79" s="179"/>
      <c r="M79" s="93" t="s">
        <v>111</v>
      </c>
      <c r="N79" s="94" t="s">
        <v>40</v>
      </c>
      <c r="O79" s="94" t="s">
        <v>112</v>
      </c>
      <c r="P79" s="94" t="s">
        <v>113</v>
      </c>
      <c r="Q79" s="94" t="s">
        <v>114</v>
      </c>
      <c r="R79" s="94" t="s">
        <v>115</v>
      </c>
      <c r="S79" s="94" t="s">
        <v>116</v>
      </c>
      <c r="T79" s="95" t="s">
        <v>117</v>
      </c>
    </row>
    <row r="80" s="1" customFormat="1" ht="29.28" customHeight="1">
      <c r="B80" s="47"/>
      <c r="C80" s="97" t="s">
        <v>98</v>
      </c>
      <c r="J80" s="184">
        <f>BK80</f>
        <v>0</v>
      </c>
      <c r="L80" s="47"/>
      <c r="M80" s="96"/>
      <c r="N80" s="83"/>
      <c r="O80" s="83"/>
      <c r="P80" s="185">
        <f>P81+P111+P133+P149</f>
        <v>0</v>
      </c>
      <c r="Q80" s="83"/>
      <c r="R80" s="185">
        <f>R81+R111+R133+R149</f>
        <v>0</v>
      </c>
      <c r="S80" s="83"/>
      <c r="T80" s="186">
        <f>T81+T111+T133+T149</f>
        <v>0</v>
      </c>
      <c r="AT80" s="25" t="s">
        <v>69</v>
      </c>
      <c r="AU80" s="25" t="s">
        <v>99</v>
      </c>
      <c r="BK80" s="187">
        <f>BK81+BK111+BK133+BK149</f>
        <v>0</v>
      </c>
    </row>
    <row r="81" s="10" customFormat="1" ht="37.44" customHeight="1">
      <c r="B81" s="188"/>
      <c r="D81" s="189" t="s">
        <v>69</v>
      </c>
      <c r="E81" s="190" t="s">
        <v>825</v>
      </c>
      <c r="F81" s="190" t="s">
        <v>826</v>
      </c>
      <c r="I81" s="191"/>
      <c r="J81" s="192">
        <f>BK81</f>
        <v>0</v>
      </c>
      <c r="L81" s="188"/>
      <c r="M81" s="193"/>
      <c r="N81" s="194"/>
      <c r="O81" s="194"/>
      <c r="P81" s="195">
        <f>SUM(P82:P110)</f>
        <v>0</v>
      </c>
      <c r="Q81" s="194"/>
      <c r="R81" s="195">
        <f>SUM(R82:R110)</f>
        <v>0</v>
      </c>
      <c r="S81" s="194"/>
      <c r="T81" s="196">
        <f>SUM(T82:T110)</f>
        <v>0</v>
      </c>
      <c r="AR81" s="189" t="s">
        <v>78</v>
      </c>
      <c r="AT81" s="197" t="s">
        <v>69</v>
      </c>
      <c r="AU81" s="197" t="s">
        <v>70</v>
      </c>
      <c r="AY81" s="189" t="s">
        <v>121</v>
      </c>
      <c r="BK81" s="198">
        <f>SUM(BK82:BK110)</f>
        <v>0</v>
      </c>
    </row>
    <row r="82" s="1" customFormat="1" ht="16.5" customHeight="1">
      <c r="B82" s="201"/>
      <c r="C82" s="202" t="s">
        <v>78</v>
      </c>
      <c r="D82" s="202" t="s">
        <v>124</v>
      </c>
      <c r="E82" s="203" t="s">
        <v>827</v>
      </c>
      <c r="F82" s="204" t="s">
        <v>828</v>
      </c>
      <c r="G82" s="205" t="s">
        <v>167</v>
      </c>
      <c r="H82" s="206">
        <v>5</v>
      </c>
      <c r="I82" s="207"/>
      <c r="J82" s="208">
        <f>ROUND(I82*H82,2)</f>
        <v>0</v>
      </c>
      <c r="K82" s="204" t="s">
        <v>5</v>
      </c>
      <c r="L82" s="47"/>
      <c r="M82" s="209" t="s">
        <v>5</v>
      </c>
      <c r="N82" s="210" t="s">
        <v>41</v>
      </c>
      <c r="O82" s="48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AR82" s="25" t="s">
        <v>140</v>
      </c>
      <c r="AT82" s="25" t="s">
        <v>124</v>
      </c>
      <c r="AU82" s="25" t="s">
        <v>78</v>
      </c>
      <c r="AY82" s="25" t="s">
        <v>121</v>
      </c>
      <c r="BE82" s="213">
        <f>IF(N82="základní",J82,0)</f>
        <v>0</v>
      </c>
      <c r="BF82" s="213">
        <f>IF(N82="snížená",J82,0)</f>
        <v>0</v>
      </c>
      <c r="BG82" s="213">
        <f>IF(N82="zákl. přenesená",J82,0)</f>
        <v>0</v>
      </c>
      <c r="BH82" s="213">
        <f>IF(N82="sníž. přenesená",J82,0)</f>
        <v>0</v>
      </c>
      <c r="BI82" s="213">
        <f>IF(N82="nulová",J82,0)</f>
        <v>0</v>
      </c>
      <c r="BJ82" s="25" t="s">
        <v>78</v>
      </c>
      <c r="BK82" s="213">
        <f>ROUND(I82*H82,2)</f>
        <v>0</v>
      </c>
      <c r="BL82" s="25" t="s">
        <v>140</v>
      </c>
      <c r="BM82" s="25" t="s">
        <v>80</v>
      </c>
    </row>
    <row r="83" s="1" customFormat="1" ht="16.5" customHeight="1">
      <c r="B83" s="201"/>
      <c r="C83" s="202" t="s">
        <v>80</v>
      </c>
      <c r="D83" s="202" t="s">
        <v>124</v>
      </c>
      <c r="E83" s="203" t="s">
        <v>829</v>
      </c>
      <c r="F83" s="204" t="s">
        <v>830</v>
      </c>
      <c r="G83" s="205" t="s">
        <v>167</v>
      </c>
      <c r="H83" s="206">
        <v>5</v>
      </c>
      <c r="I83" s="207"/>
      <c r="J83" s="208">
        <f>ROUND(I83*H83,2)</f>
        <v>0</v>
      </c>
      <c r="K83" s="204" t="s">
        <v>5</v>
      </c>
      <c r="L83" s="47"/>
      <c r="M83" s="209" t="s">
        <v>5</v>
      </c>
      <c r="N83" s="210" t="s">
        <v>41</v>
      </c>
      <c r="O83" s="48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5" t="s">
        <v>140</v>
      </c>
      <c r="AT83" s="25" t="s">
        <v>124</v>
      </c>
      <c r="AU83" s="25" t="s">
        <v>78</v>
      </c>
      <c r="AY83" s="25" t="s">
        <v>121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5" t="s">
        <v>78</v>
      </c>
      <c r="BK83" s="213">
        <f>ROUND(I83*H83,2)</f>
        <v>0</v>
      </c>
      <c r="BL83" s="25" t="s">
        <v>140</v>
      </c>
      <c r="BM83" s="25" t="s">
        <v>140</v>
      </c>
    </row>
    <row r="84" s="1" customFormat="1" ht="25.5" customHeight="1">
      <c r="B84" s="201"/>
      <c r="C84" s="202" t="s">
        <v>134</v>
      </c>
      <c r="D84" s="202" t="s">
        <v>124</v>
      </c>
      <c r="E84" s="203" t="s">
        <v>831</v>
      </c>
      <c r="F84" s="204" t="s">
        <v>832</v>
      </c>
      <c r="G84" s="205" t="s">
        <v>833</v>
      </c>
      <c r="H84" s="206">
        <v>5</v>
      </c>
      <c r="I84" s="207"/>
      <c r="J84" s="208">
        <f>ROUND(I84*H84,2)</f>
        <v>0</v>
      </c>
      <c r="K84" s="204" t="s">
        <v>5</v>
      </c>
      <c r="L84" s="47"/>
      <c r="M84" s="209" t="s">
        <v>5</v>
      </c>
      <c r="N84" s="210" t="s">
        <v>41</v>
      </c>
      <c r="O84" s="48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AR84" s="25" t="s">
        <v>140</v>
      </c>
      <c r="AT84" s="25" t="s">
        <v>124</v>
      </c>
      <c r="AU84" s="25" t="s">
        <v>78</v>
      </c>
      <c r="AY84" s="25" t="s">
        <v>121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25" t="s">
        <v>78</v>
      </c>
      <c r="BK84" s="213">
        <f>ROUND(I84*H84,2)</f>
        <v>0</v>
      </c>
      <c r="BL84" s="25" t="s">
        <v>140</v>
      </c>
      <c r="BM84" s="25" t="s">
        <v>146</v>
      </c>
    </row>
    <row r="85" s="1" customFormat="1">
      <c r="B85" s="47"/>
      <c r="D85" s="219" t="s">
        <v>834</v>
      </c>
      <c r="F85" s="260" t="s">
        <v>835</v>
      </c>
      <c r="I85" s="261"/>
      <c r="L85" s="47"/>
      <c r="M85" s="262"/>
      <c r="N85" s="48"/>
      <c r="O85" s="48"/>
      <c r="P85" s="48"/>
      <c r="Q85" s="48"/>
      <c r="R85" s="48"/>
      <c r="S85" s="48"/>
      <c r="T85" s="86"/>
      <c r="AT85" s="25" t="s">
        <v>834</v>
      </c>
      <c r="AU85" s="25" t="s">
        <v>78</v>
      </c>
    </row>
    <row r="86" s="1" customFormat="1" ht="16.5" customHeight="1">
      <c r="B86" s="201"/>
      <c r="C86" s="202" t="s">
        <v>140</v>
      </c>
      <c r="D86" s="202" t="s">
        <v>124</v>
      </c>
      <c r="E86" s="203" t="s">
        <v>836</v>
      </c>
      <c r="F86" s="204" t="s">
        <v>837</v>
      </c>
      <c r="G86" s="205" t="s">
        <v>167</v>
      </c>
      <c r="H86" s="206">
        <v>6</v>
      </c>
      <c r="I86" s="207"/>
      <c r="J86" s="208">
        <f>ROUND(I86*H86,2)</f>
        <v>0</v>
      </c>
      <c r="K86" s="204" t="s">
        <v>5</v>
      </c>
      <c r="L86" s="47"/>
      <c r="M86" s="209" t="s">
        <v>5</v>
      </c>
      <c r="N86" s="210" t="s">
        <v>41</v>
      </c>
      <c r="O86" s="48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5" t="s">
        <v>140</v>
      </c>
      <c r="AT86" s="25" t="s">
        <v>124</v>
      </c>
      <c r="AU86" s="25" t="s">
        <v>78</v>
      </c>
      <c r="AY86" s="25" t="s">
        <v>121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5" t="s">
        <v>78</v>
      </c>
      <c r="BK86" s="213">
        <f>ROUND(I86*H86,2)</f>
        <v>0</v>
      </c>
      <c r="BL86" s="25" t="s">
        <v>140</v>
      </c>
      <c r="BM86" s="25" t="s">
        <v>154</v>
      </c>
    </row>
    <row r="87" s="1" customFormat="1" ht="16.5" customHeight="1">
      <c r="B87" s="201"/>
      <c r="C87" s="202" t="s">
        <v>120</v>
      </c>
      <c r="D87" s="202" t="s">
        <v>124</v>
      </c>
      <c r="E87" s="203" t="s">
        <v>838</v>
      </c>
      <c r="F87" s="204" t="s">
        <v>839</v>
      </c>
      <c r="G87" s="205" t="s">
        <v>167</v>
      </c>
      <c r="H87" s="206">
        <v>4</v>
      </c>
      <c r="I87" s="207"/>
      <c r="J87" s="208">
        <f>ROUND(I87*H87,2)</f>
        <v>0</v>
      </c>
      <c r="K87" s="204" t="s">
        <v>5</v>
      </c>
      <c r="L87" s="47"/>
      <c r="M87" s="209" t="s">
        <v>5</v>
      </c>
      <c r="N87" s="210" t="s">
        <v>41</v>
      </c>
      <c r="O87" s="48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25" t="s">
        <v>140</v>
      </c>
      <c r="AT87" s="25" t="s">
        <v>124</v>
      </c>
      <c r="AU87" s="25" t="s">
        <v>78</v>
      </c>
      <c r="AY87" s="25" t="s">
        <v>121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5" t="s">
        <v>78</v>
      </c>
      <c r="BK87" s="213">
        <f>ROUND(I87*H87,2)</f>
        <v>0</v>
      </c>
      <c r="BL87" s="25" t="s">
        <v>140</v>
      </c>
      <c r="BM87" s="25" t="s">
        <v>164</v>
      </c>
    </row>
    <row r="88" s="1" customFormat="1">
      <c r="B88" s="47"/>
      <c r="D88" s="219" t="s">
        <v>834</v>
      </c>
      <c r="F88" s="260" t="s">
        <v>840</v>
      </c>
      <c r="I88" s="261"/>
      <c r="L88" s="47"/>
      <c r="M88" s="262"/>
      <c r="N88" s="48"/>
      <c r="O88" s="48"/>
      <c r="P88" s="48"/>
      <c r="Q88" s="48"/>
      <c r="R88" s="48"/>
      <c r="S88" s="48"/>
      <c r="T88" s="86"/>
      <c r="AT88" s="25" t="s">
        <v>834</v>
      </c>
      <c r="AU88" s="25" t="s">
        <v>78</v>
      </c>
    </row>
    <row r="89" s="1" customFormat="1" ht="16.5" customHeight="1">
      <c r="B89" s="201"/>
      <c r="C89" s="202" t="s">
        <v>146</v>
      </c>
      <c r="D89" s="202" t="s">
        <v>124</v>
      </c>
      <c r="E89" s="203" t="s">
        <v>841</v>
      </c>
      <c r="F89" s="204" t="s">
        <v>842</v>
      </c>
      <c r="G89" s="205" t="s">
        <v>167</v>
      </c>
      <c r="H89" s="206">
        <v>2</v>
      </c>
      <c r="I89" s="207"/>
      <c r="J89" s="208">
        <f>ROUND(I89*H89,2)</f>
        <v>0</v>
      </c>
      <c r="K89" s="204" t="s">
        <v>5</v>
      </c>
      <c r="L89" s="47"/>
      <c r="M89" s="209" t="s">
        <v>5</v>
      </c>
      <c r="N89" s="210" t="s">
        <v>41</v>
      </c>
      <c r="O89" s="48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5" t="s">
        <v>140</v>
      </c>
      <c r="AT89" s="25" t="s">
        <v>124</v>
      </c>
      <c r="AU89" s="25" t="s">
        <v>78</v>
      </c>
      <c r="AY89" s="25" t="s">
        <v>121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5" t="s">
        <v>78</v>
      </c>
      <c r="BK89" s="213">
        <f>ROUND(I89*H89,2)</f>
        <v>0</v>
      </c>
      <c r="BL89" s="25" t="s">
        <v>140</v>
      </c>
      <c r="BM89" s="25" t="s">
        <v>242</v>
      </c>
    </row>
    <row r="90" s="1" customFormat="1">
      <c r="B90" s="47"/>
      <c r="D90" s="219" t="s">
        <v>834</v>
      </c>
      <c r="F90" s="260" t="s">
        <v>843</v>
      </c>
      <c r="I90" s="261"/>
      <c r="L90" s="47"/>
      <c r="M90" s="262"/>
      <c r="N90" s="48"/>
      <c r="O90" s="48"/>
      <c r="P90" s="48"/>
      <c r="Q90" s="48"/>
      <c r="R90" s="48"/>
      <c r="S90" s="48"/>
      <c r="T90" s="86"/>
      <c r="AT90" s="25" t="s">
        <v>834</v>
      </c>
      <c r="AU90" s="25" t="s">
        <v>78</v>
      </c>
    </row>
    <row r="91" s="1" customFormat="1" ht="16.5" customHeight="1">
      <c r="B91" s="201"/>
      <c r="C91" s="202" t="s">
        <v>150</v>
      </c>
      <c r="D91" s="202" t="s">
        <v>124</v>
      </c>
      <c r="E91" s="203" t="s">
        <v>844</v>
      </c>
      <c r="F91" s="204" t="s">
        <v>845</v>
      </c>
      <c r="G91" s="205" t="s">
        <v>231</v>
      </c>
      <c r="H91" s="206">
        <v>50</v>
      </c>
      <c r="I91" s="207"/>
      <c r="J91" s="208">
        <f>ROUND(I91*H91,2)</f>
        <v>0</v>
      </c>
      <c r="K91" s="204" t="s">
        <v>5</v>
      </c>
      <c r="L91" s="47"/>
      <c r="M91" s="209" t="s">
        <v>5</v>
      </c>
      <c r="N91" s="210" t="s">
        <v>41</v>
      </c>
      <c r="O91" s="48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25" t="s">
        <v>140</v>
      </c>
      <c r="AT91" s="25" t="s">
        <v>124</v>
      </c>
      <c r="AU91" s="25" t="s">
        <v>78</v>
      </c>
      <c r="AY91" s="25" t="s">
        <v>121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25" t="s">
        <v>78</v>
      </c>
      <c r="BK91" s="213">
        <f>ROUND(I91*H91,2)</f>
        <v>0</v>
      </c>
      <c r="BL91" s="25" t="s">
        <v>140</v>
      </c>
      <c r="BM91" s="25" t="s">
        <v>256</v>
      </c>
    </row>
    <row r="92" s="1" customFormat="1">
      <c r="B92" s="47"/>
      <c r="D92" s="219" t="s">
        <v>834</v>
      </c>
      <c r="F92" s="260" t="s">
        <v>846</v>
      </c>
      <c r="I92" s="261"/>
      <c r="L92" s="47"/>
      <c r="M92" s="262"/>
      <c r="N92" s="48"/>
      <c r="O92" s="48"/>
      <c r="P92" s="48"/>
      <c r="Q92" s="48"/>
      <c r="R92" s="48"/>
      <c r="S92" s="48"/>
      <c r="T92" s="86"/>
      <c r="AT92" s="25" t="s">
        <v>834</v>
      </c>
      <c r="AU92" s="25" t="s">
        <v>78</v>
      </c>
    </row>
    <row r="93" s="1" customFormat="1" ht="16.5" customHeight="1">
      <c r="B93" s="201"/>
      <c r="C93" s="202" t="s">
        <v>154</v>
      </c>
      <c r="D93" s="202" t="s">
        <v>124</v>
      </c>
      <c r="E93" s="203" t="s">
        <v>847</v>
      </c>
      <c r="F93" s="204" t="s">
        <v>848</v>
      </c>
      <c r="G93" s="205" t="s">
        <v>231</v>
      </c>
      <c r="H93" s="206">
        <v>190</v>
      </c>
      <c r="I93" s="207"/>
      <c r="J93" s="208">
        <f>ROUND(I93*H93,2)</f>
        <v>0</v>
      </c>
      <c r="K93" s="204" t="s">
        <v>5</v>
      </c>
      <c r="L93" s="47"/>
      <c r="M93" s="209" t="s">
        <v>5</v>
      </c>
      <c r="N93" s="210" t="s">
        <v>41</v>
      </c>
      <c r="O93" s="48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5" t="s">
        <v>140</v>
      </c>
      <c r="AT93" s="25" t="s">
        <v>124</v>
      </c>
      <c r="AU93" s="25" t="s">
        <v>78</v>
      </c>
      <c r="AY93" s="25" t="s">
        <v>121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5" t="s">
        <v>78</v>
      </c>
      <c r="BK93" s="213">
        <f>ROUND(I93*H93,2)</f>
        <v>0</v>
      </c>
      <c r="BL93" s="25" t="s">
        <v>140</v>
      </c>
      <c r="BM93" s="25" t="s">
        <v>274</v>
      </c>
    </row>
    <row r="94" s="1" customFormat="1" ht="16.5" customHeight="1">
      <c r="B94" s="201"/>
      <c r="C94" s="202" t="s">
        <v>158</v>
      </c>
      <c r="D94" s="202" t="s">
        <v>124</v>
      </c>
      <c r="E94" s="203" t="s">
        <v>849</v>
      </c>
      <c r="F94" s="204" t="s">
        <v>850</v>
      </c>
      <c r="G94" s="205" t="s">
        <v>231</v>
      </c>
      <c r="H94" s="206">
        <v>190</v>
      </c>
      <c r="I94" s="207"/>
      <c r="J94" s="208">
        <f>ROUND(I94*H94,2)</f>
        <v>0</v>
      </c>
      <c r="K94" s="204" t="s">
        <v>5</v>
      </c>
      <c r="L94" s="47"/>
      <c r="M94" s="209" t="s">
        <v>5</v>
      </c>
      <c r="N94" s="210" t="s">
        <v>41</v>
      </c>
      <c r="O94" s="48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25" t="s">
        <v>140</v>
      </c>
      <c r="AT94" s="25" t="s">
        <v>124</v>
      </c>
      <c r="AU94" s="25" t="s">
        <v>78</v>
      </c>
      <c r="AY94" s="25" t="s">
        <v>121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5" t="s">
        <v>78</v>
      </c>
      <c r="BK94" s="213">
        <f>ROUND(I94*H94,2)</f>
        <v>0</v>
      </c>
      <c r="BL94" s="25" t="s">
        <v>140</v>
      </c>
      <c r="BM94" s="25" t="s">
        <v>287</v>
      </c>
    </row>
    <row r="95" s="1" customFormat="1" ht="16.5" customHeight="1">
      <c r="B95" s="201"/>
      <c r="C95" s="202" t="s">
        <v>164</v>
      </c>
      <c r="D95" s="202" t="s">
        <v>124</v>
      </c>
      <c r="E95" s="203" t="s">
        <v>851</v>
      </c>
      <c r="F95" s="204" t="s">
        <v>852</v>
      </c>
      <c r="G95" s="205" t="s">
        <v>167</v>
      </c>
      <c r="H95" s="206">
        <v>48</v>
      </c>
      <c r="I95" s="207"/>
      <c r="J95" s="208">
        <f>ROUND(I95*H95,2)</f>
        <v>0</v>
      </c>
      <c r="K95" s="204" t="s">
        <v>5</v>
      </c>
      <c r="L95" s="47"/>
      <c r="M95" s="209" t="s">
        <v>5</v>
      </c>
      <c r="N95" s="210" t="s">
        <v>41</v>
      </c>
      <c r="O95" s="48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5" t="s">
        <v>140</v>
      </c>
      <c r="AT95" s="25" t="s">
        <v>124</v>
      </c>
      <c r="AU95" s="25" t="s">
        <v>78</v>
      </c>
      <c r="AY95" s="25" t="s">
        <v>121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5" t="s">
        <v>78</v>
      </c>
      <c r="BK95" s="213">
        <f>ROUND(I95*H95,2)</f>
        <v>0</v>
      </c>
      <c r="BL95" s="25" t="s">
        <v>140</v>
      </c>
      <c r="BM95" s="25" t="s">
        <v>296</v>
      </c>
    </row>
    <row r="96" s="1" customFormat="1" ht="25.5" customHeight="1">
      <c r="B96" s="201"/>
      <c r="C96" s="202" t="s">
        <v>237</v>
      </c>
      <c r="D96" s="202" t="s">
        <v>124</v>
      </c>
      <c r="E96" s="203" t="s">
        <v>853</v>
      </c>
      <c r="F96" s="204" t="s">
        <v>854</v>
      </c>
      <c r="G96" s="205" t="s">
        <v>167</v>
      </c>
      <c r="H96" s="206">
        <v>5</v>
      </c>
      <c r="I96" s="207"/>
      <c r="J96" s="208">
        <f>ROUND(I96*H96,2)</f>
        <v>0</v>
      </c>
      <c r="K96" s="204" t="s">
        <v>5</v>
      </c>
      <c r="L96" s="47"/>
      <c r="M96" s="209" t="s">
        <v>5</v>
      </c>
      <c r="N96" s="210" t="s">
        <v>41</v>
      </c>
      <c r="O96" s="48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5" t="s">
        <v>140</v>
      </c>
      <c r="AT96" s="25" t="s">
        <v>124</v>
      </c>
      <c r="AU96" s="25" t="s">
        <v>78</v>
      </c>
      <c r="AY96" s="25" t="s">
        <v>121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5" t="s">
        <v>78</v>
      </c>
      <c r="BK96" s="213">
        <f>ROUND(I96*H96,2)</f>
        <v>0</v>
      </c>
      <c r="BL96" s="25" t="s">
        <v>140</v>
      </c>
      <c r="BM96" s="25" t="s">
        <v>305</v>
      </c>
    </row>
    <row r="97" s="1" customFormat="1" ht="16.5" customHeight="1">
      <c r="B97" s="201"/>
      <c r="C97" s="202" t="s">
        <v>242</v>
      </c>
      <c r="D97" s="202" t="s">
        <v>124</v>
      </c>
      <c r="E97" s="203" t="s">
        <v>855</v>
      </c>
      <c r="F97" s="204" t="s">
        <v>856</v>
      </c>
      <c r="G97" s="205" t="s">
        <v>167</v>
      </c>
      <c r="H97" s="206">
        <v>53</v>
      </c>
      <c r="I97" s="207"/>
      <c r="J97" s="208">
        <f>ROUND(I97*H97,2)</f>
        <v>0</v>
      </c>
      <c r="K97" s="204" t="s">
        <v>5</v>
      </c>
      <c r="L97" s="47"/>
      <c r="M97" s="209" t="s">
        <v>5</v>
      </c>
      <c r="N97" s="210" t="s">
        <v>41</v>
      </c>
      <c r="O97" s="48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AR97" s="25" t="s">
        <v>140</v>
      </c>
      <c r="AT97" s="25" t="s">
        <v>124</v>
      </c>
      <c r="AU97" s="25" t="s">
        <v>78</v>
      </c>
      <c r="AY97" s="25" t="s">
        <v>121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5" t="s">
        <v>78</v>
      </c>
      <c r="BK97" s="213">
        <f>ROUND(I97*H97,2)</f>
        <v>0</v>
      </c>
      <c r="BL97" s="25" t="s">
        <v>140</v>
      </c>
      <c r="BM97" s="25" t="s">
        <v>314</v>
      </c>
    </row>
    <row r="98" s="1" customFormat="1" ht="16.5" customHeight="1">
      <c r="B98" s="201"/>
      <c r="C98" s="202" t="s">
        <v>247</v>
      </c>
      <c r="D98" s="202" t="s">
        <v>124</v>
      </c>
      <c r="E98" s="203" t="s">
        <v>857</v>
      </c>
      <c r="F98" s="204" t="s">
        <v>858</v>
      </c>
      <c r="G98" s="205" t="s">
        <v>167</v>
      </c>
      <c r="H98" s="206">
        <v>5</v>
      </c>
      <c r="I98" s="207"/>
      <c r="J98" s="208">
        <f>ROUND(I98*H98,2)</f>
        <v>0</v>
      </c>
      <c r="K98" s="204" t="s">
        <v>5</v>
      </c>
      <c r="L98" s="47"/>
      <c r="M98" s="209" t="s">
        <v>5</v>
      </c>
      <c r="N98" s="210" t="s">
        <v>41</v>
      </c>
      <c r="O98" s="48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5" t="s">
        <v>140</v>
      </c>
      <c r="AT98" s="25" t="s">
        <v>124</v>
      </c>
      <c r="AU98" s="25" t="s">
        <v>78</v>
      </c>
      <c r="AY98" s="25" t="s">
        <v>121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5" t="s">
        <v>78</v>
      </c>
      <c r="BK98" s="213">
        <f>ROUND(I98*H98,2)</f>
        <v>0</v>
      </c>
      <c r="BL98" s="25" t="s">
        <v>140</v>
      </c>
      <c r="BM98" s="25" t="s">
        <v>324</v>
      </c>
    </row>
    <row r="99" s="1" customFormat="1" ht="16.5" customHeight="1">
      <c r="B99" s="201"/>
      <c r="C99" s="202" t="s">
        <v>256</v>
      </c>
      <c r="D99" s="202" t="s">
        <v>124</v>
      </c>
      <c r="E99" s="203" t="s">
        <v>859</v>
      </c>
      <c r="F99" s="204" t="s">
        <v>860</v>
      </c>
      <c r="G99" s="205" t="s">
        <v>231</v>
      </c>
      <c r="H99" s="206">
        <v>5</v>
      </c>
      <c r="I99" s="207"/>
      <c r="J99" s="208">
        <f>ROUND(I99*H99,2)</f>
        <v>0</v>
      </c>
      <c r="K99" s="204" t="s">
        <v>5</v>
      </c>
      <c r="L99" s="47"/>
      <c r="M99" s="209" t="s">
        <v>5</v>
      </c>
      <c r="N99" s="210" t="s">
        <v>41</v>
      </c>
      <c r="O99" s="48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25" t="s">
        <v>140</v>
      </c>
      <c r="AT99" s="25" t="s">
        <v>124</v>
      </c>
      <c r="AU99" s="25" t="s">
        <v>78</v>
      </c>
      <c r="AY99" s="25" t="s">
        <v>121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25" t="s">
        <v>78</v>
      </c>
      <c r="BK99" s="213">
        <f>ROUND(I99*H99,2)</f>
        <v>0</v>
      </c>
      <c r="BL99" s="25" t="s">
        <v>140</v>
      </c>
      <c r="BM99" s="25" t="s">
        <v>340</v>
      </c>
    </row>
    <row r="100" s="1" customFormat="1" ht="16.5" customHeight="1">
      <c r="B100" s="201"/>
      <c r="C100" s="202" t="s">
        <v>11</v>
      </c>
      <c r="D100" s="202" t="s">
        <v>124</v>
      </c>
      <c r="E100" s="203" t="s">
        <v>861</v>
      </c>
      <c r="F100" s="204" t="s">
        <v>862</v>
      </c>
      <c r="G100" s="205" t="s">
        <v>167</v>
      </c>
      <c r="H100" s="206">
        <v>5</v>
      </c>
      <c r="I100" s="207"/>
      <c r="J100" s="208">
        <f>ROUND(I100*H100,2)</f>
        <v>0</v>
      </c>
      <c r="K100" s="204" t="s">
        <v>5</v>
      </c>
      <c r="L100" s="47"/>
      <c r="M100" s="209" t="s">
        <v>5</v>
      </c>
      <c r="N100" s="210" t="s">
        <v>41</v>
      </c>
      <c r="O100" s="48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5" t="s">
        <v>140</v>
      </c>
      <c r="AT100" s="25" t="s">
        <v>124</v>
      </c>
      <c r="AU100" s="25" t="s">
        <v>78</v>
      </c>
      <c r="AY100" s="25" t="s">
        <v>121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5" t="s">
        <v>78</v>
      </c>
      <c r="BK100" s="213">
        <f>ROUND(I100*H100,2)</f>
        <v>0</v>
      </c>
      <c r="BL100" s="25" t="s">
        <v>140</v>
      </c>
      <c r="BM100" s="25" t="s">
        <v>348</v>
      </c>
    </row>
    <row r="101" s="1" customFormat="1" ht="16.5" customHeight="1">
      <c r="B101" s="201"/>
      <c r="C101" s="202" t="s">
        <v>274</v>
      </c>
      <c r="D101" s="202" t="s">
        <v>124</v>
      </c>
      <c r="E101" s="203" t="s">
        <v>863</v>
      </c>
      <c r="F101" s="204" t="s">
        <v>864</v>
      </c>
      <c r="G101" s="205" t="s">
        <v>167</v>
      </c>
      <c r="H101" s="206">
        <v>10</v>
      </c>
      <c r="I101" s="207"/>
      <c r="J101" s="208">
        <f>ROUND(I101*H101,2)</f>
        <v>0</v>
      </c>
      <c r="K101" s="204" t="s">
        <v>5</v>
      </c>
      <c r="L101" s="47"/>
      <c r="M101" s="209" t="s">
        <v>5</v>
      </c>
      <c r="N101" s="210" t="s">
        <v>41</v>
      </c>
      <c r="O101" s="48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5" t="s">
        <v>140</v>
      </c>
      <c r="AT101" s="25" t="s">
        <v>124</v>
      </c>
      <c r="AU101" s="25" t="s">
        <v>78</v>
      </c>
      <c r="AY101" s="25" t="s">
        <v>121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5" t="s">
        <v>78</v>
      </c>
      <c r="BK101" s="213">
        <f>ROUND(I101*H101,2)</f>
        <v>0</v>
      </c>
      <c r="BL101" s="25" t="s">
        <v>140</v>
      </c>
      <c r="BM101" s="25" t="s">
        <v>360</v>
      </c>
    </row>
    <row r="102" s="1" customFormat="1">
      <c r="B102" s="47"/>
      <c r="D102" s="219" t="s">
        <v>834</v>
      </c>
      <c r="F102" s="260" t="s">
        <v>865</v>
      </c>
      <c r="I102" s="261"/>
      <c r="L102" s="47"/>
      <c r="M102" s="262"/>
      <c r="N102" s="48"/>
      <c r="O102" s="48"/>
      <c r="P102" s="48"/>
      <c r="Q102" s="48"/>
      <c r="R102" s="48"/>
      <c r="S102" s="48"/>
      <c r="T102" s="86"/>
      <c r="AT102" s="25" t="s">
        <v>834</v>
      </c>
      <c r="AU102" s="25" t="s">
        <v>78</v>
      </c>
    </row>
    <row r="103" s="1" customFormat="1" ht="16.5" customHeight="1">
      <c r="B103" s="201"/>
      <c r="C103" s="202" t="s">
        <v>279</v>
      </c>
      <c r="D103" s="202" t="s">
        <v>124</v>
      </c>
      <c r="E103" s="203" t="s">
        <v>866</v>
      </c>
      <c r="F103" s="204" t="s">
        <v>867</v>
      </c>
      <c r="G103" s="205" t="s">
        <v>167</v>
      </c>
      <c r="H103" s="206">
        <v>40</v>
      </c>
      <c r="I103" s="207"/>
      <c r="J103" s="208">
        <f>ROUND(I103*H103,2)</f>
        <v>0</v>
      </c>
      <c r="K103" s="204" t="s">
        <v>5</v>
      </c>
      <c r="L103" s="47"/>
      <c r="M103" s="209" t="s">
        <v>5</v>
      </c>
      <c r="N103" s="210" t="s">
        <v>41</v>
      </c>
      <c r="O103" s="48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5" t="s">
        <v>140</v>
      </c>
      <c r="AT103" s="25" t="s">
        <v>124</v>
      </c>
      <c r="AU103" s="25" t="s">
        <v>78</v>
      </c>
      <c r="AY103" s="25" t="s">
        <v>121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5" t="s">
        <v>78</v>
      </c>
      <c r="BK103" s="213">
        <f>ROUND(I103*H103,2)</f>
        <v>0</v>
      </c>
      <c r="BL103" s="25" t="s">
        <v>140</v>
      </c>
      <c r="BM103" s="25" t="s">
        <v>370</v>
      </c>
    </row>
    <row r="104" s="1" customFormat="1" ht="16.5" customHeight="1">
      <c r="B104" s="201"/>
      <c r="C104" s="202" t="s">
        <v>287</v>
      </c>
      <c r="D104" s="202" t="s">
        <v>124</v>
      </c>
      <c r="E104" s="203" t="s">
        <v>868</v>
      </c>
      <c r="F104" s="204" t="s">
        <v>869</v>
      </c>
      <c r="G104" s="205" t="s">
        <v>167</v>
      </c>
      <c r="H104" s="206">
        <v>64</v>
      </c>
      <c r="I104" s="207"/>
      <c r="J104" s="208">
        <f>ROUND(I104*H104,2)</f>
        <v>0</v>
      </c>
      <c r="K104" s="204" t="s">
        <v>5</v>
      </c>
      <c r="L104" s="47"/>
      <c r="M104" s="209" t="s">
        <v>5</v>
      </c>
      <c r="N104" s="210" t="s">
        <v>41</v>
      </c>
      <c r="O104" s="48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5" t="s">
        <v>140</v>
      </c>
      <c r="AT104" s="25" t="s">
        <v>124</v>
      </c>
      <c r="AU104" s="25" t="s">
        <v>78</v>
      </c>
      <c r="AY104" s="25" t="s">
        <v>121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5" t="s">
        <v>78</v>
      </c>
      <c r="BK104" s="213">
        <f>ROUND(I104*H104,2)</f>
        <v>0</v>
      </c>
      <c r="BL104" s="25" t="s">
        <v>140</v>
      </c>
      <c r="BM104" s="25" t="s">
        <v>388</v>
      </c>
    </row>
    <row r="105" s="1" customFormat="1" ht="25.5" customHeight="1">
      <c r="B105" s="201"/>
      <c r="C105" s="202" t="s">
        <v>291</v>
      </c>
      <c r="D105" s="202" t="s">
        <v>124</v>
      </c>
      <c r="E105" s="203" t="s">
        <v>870</v>
      </c>
      <c r="F105" s="204" t="s">
        <v>871</v>
      </c>
      <c r="G105" s="205" t="s">
        <v>231</v>
      </c>
      <c r="H105" s="206">
        <v>8</v>
      </c>
      <c r="I105" s="207"/>
      <c r="J105" s="208">
        <f>ROUND(I105*H105,2)</f>
        <v>0</v>
      </c>
      <c r="K105" s="204" t="s">
        <v>5</v>
      </c>
      <c r="L105" s="47"/>
      <c r="M105" s="209" t="s">
        <v>5</v>
      </c>
      <c r="N105" s="210" t="s">
        <v>41</v>
      </c>
      <c r="O105" s="48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25" t="s">
        <v>140</v>
      </c>
      <c r="AT105" s="25" t="s">
        <v>124</v>
      </c>
      <c r="AU105" s="25" t="s">
        <v>78</v>
      </c>
      <c r="AY105" s="25" t="s">
        <v>121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5" t="s">
        <v>78</v>
      </c>
      <c r="BK105" s="213">
        <f>ROUND(I105*H105,2)</f>
        <v>0</v>
      </c>
      <c r="BL105" s="25" t="s">
        <v>140</v>
      </c>
      <c r="BM105" s="25" t="s">
        <v>396</v>
      </c>
    </row>
    <row r="106" s="1" customFormat="1" ht="16.5" customHeight="1">
      <c r="B106" s="201"/>
      <c r="C106" s="202" t="s">
        <v>296</v>
      </c>
      <c r="D106" s="202" t="s">
        <v>124</v>
      </c>
      <c r="E106" s="203" t="s">
        <v>872</v>
      </c>
      <c r="F106" s="204" t="s">
        <v>873</v>
      </c>
      <c r="G106" s="205" t="s">
        <v>167</v>
      </c>
      <c r="H106" s="206">
        <v>2</v>
      </c>
      <c r="I106" s="207"/>
      <c r="J106" s="208">
        <f>ROUND(I106*H106,2)</f>
        <v>0</v>
      </c>
      <c r="K106" s="204" t="s">
        <v>5</v>
      </c>
      <c r="L106" s="47"/>
      <c r="M106" s="209" t="s">
        <v>5</v>
      </c>
      <c r="N106" s="210" t="s">
        <v>41</v>
      </c>
      <c r="O106" s="48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5" t="s">
        <v>140</v>
      </c>
      <c r="AT106" s="25" t="s">
        <v>124</v>
      </c>
      <c r="AU106" s="25" t="s">
        <v>78</v>
      </c>
      <c r="AY106" s="25" t="s">
        <v>121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5" t="s">
        <v>78</v>
      </c>
      <c r="BK106" s="213">
        <f>ROUND(I106*H106,2)</f>
        <v>0</v>
      </c>
      <c r="BL106" s="25" t="s">
        <v>140</v>
      </c>
      <c r="BM106" s="25" t="s">
        <v>406</v>
      </c>
    </row>
    <row r="107" s="1" customFormat="1" ht="16.5" customHeight="1">
      <c r="B107" s="201"/>
      <c r="C107" s="202" t="s">
        <v>10</v>
      </c>
      <c r="D107" s="202" t="s">
        <v>124</v>
      </c>
      <c r="E107" s="203" t="s">
        <v>874</v>
      </c>
      <c r="F107" s="204" t="s">
        <v>875</v>
      </c>
      <c r="G107" s="205" t="s">
        <v>167</v>
      </c>
      <c r="H107" s="206">
        <v>2</v>
      </c>
      <c r="I107" s="207"/>
      <c r="J107" s="208">
        <f>ROUND(I107*H107,2)</f>
        <v>0</v>
      </c>
      <c r="K107" s="204" t="s">
        <v>5</v>
      </c>
      <c r="L107" s="47"/>
      <c r="M107" s="209" t="s">
        <v>5</v>
      </c>
      <c r="N107" s="210" t="s">
        <v>41</v>
      </c>
      <c r="O107" s="48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5" t="s">
        <v>140</v>
      </c>
      <c r="AT107" s="25" t="s">
        <v>124</v>
      </c>
      <c r="AU107" s="25" t="s">
        <v>78</v>
      </c>
      <c r="AY107" s="25" t="s">
        <v>121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5" t="s">
        <v>78</v>
      </c>
      <c r="BK107" s="213">
        <f>ROUND(I107*H107,2)</f>
        <v>0</v>
      </c>
      <c r="BL107" s="25" t="s">
        <v>140</v>
      </c>
      <c r="BM107" s="25" t="s">
        <v>415</v>
      </c>
    </row>
    <row r="108" s="1" customFormat="1" ht="16.5" customHeight="1">
      <c r="B108" s="201"/>
      <c r="C108" s="202" t="s">
        <v>305</v>
      </c>
      <c r="D108" s="202" t="s">
        <v>124</v>
      </c>
      <c r="E108" s="203" t="s">
        <v>876</v>
      </c>
      <c r="F108" s="204" t="s">
        <v>877</v>
      </c>
      <c r="G108" s="205" t="s">
        <v>167</v>
      </c>
      <c r="H108" s="206">
        <v>2</v>
      </c>
      <c r="I108" s="207"/>
      <c r="J108" s="208">
        <f>ROUND(I108*H108,2)</f>
        <v>0</v>
      </c>
      <c r="K108" s="204" t="s">
        <v>5</v>
      </c>
      <c r="L108" s="47"/>
      <c r="M108" s="209" t="s">
        <v>5</v>
      </c>
      <c r="N108" s="210" t="s">
        <v>41</v>
      </c>
      <c r="O108" s="48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5" t="s">
        <v>140</v>
      </c>
      <c r="AT108" s="25" t="s">
        <v>124</v>
      </c>
      <c r="AU108" s="25" t="s">
        <v>78</v>
      </c>
      <c r="AY108" s="25" t="s">
        <v>121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5" t="s">
        <v>78</v>
      </c>
      <c r="BK108" s="213">
        <f>ROUND(I108*H108,2)</f>
        <v>0</v>
      </c>
      <c r="BL108" s="25" t="s">
        <v>140</v>
      </c>
      <c r="BM108" s="25" t="s">
        <v>424</v>
      </c>
    </row>
    <row r="109" s="1" customFormat="1" ht="16.5" customHeight="1">
      <c r="B109" s="201"/>
      <c r="C109" s="202" t="s">
        <v>309</v>
      </c>
      <c r="D109" s="202" t="s">
        <v>124</v>
      </c>
      <c r="E109" s="203" t="s">
        <v>878</v>
      </c>
      <c r="F109" s="204" t="s">
        <v>879</v>
      </c>
      <c r="G109" s="205" t="s">
        <v>167</v>
      </c>
      <c r="H109" s="206">
        <v>1</v>
      </c>
      <c r="I109" s="207"/>
      <c r="J109" s="208">
        <f>ROUND(I109*H109,2)</f>
        <v>0</v>
      </c>
      <c r="K109" s="204" t="s">
        <v>5</v>
      </c>
      <c r="L109" s="47"/>
      <c r="M109" s="209" t="s">
        <v>5</v>
      </c>
      <c r="N109" s="210" t="s">
        <v>41</v>
      </c>
      <c r="O109" s="48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5" t="s">
        <v>140</v>
      </c>
      <c r="AT109" s="25" t="s">
        <v>124</v>
      </c>
      <c r="AU109" s="25" t="s">
        <v>78</v>
      </c>
      <c r="AY109" s="25" t="s">
        <v>121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5" t="s">
        <v>78</v>
      </c>
      <c r="BK109" s="213">
        <f>ROUND(I109*H109,2)</f>
        <v>0</v>
      </c>
      <c r="BL109" s="25" t="s">
        <v>140</v>
      </c>
      <c r="BM109" s="25" t="s">
        <v>435</v>
      </c>
    </row>
    <row r="110" s="1" customFormat="1" ht="16.5" customHeight="1">
      <c r="B110" s="201"/>
      <c r="C110" s="202" t="s">
        <v>314</v>
      </c>
      <c r="D110" s="202" t="s">
        <v>124</v>
      </c>
      <c r="E110" s="203" t="s">
        <v>880</v>
      </c>
      <c r="F110" s="204" t="s">
        <v>881</v>
      </c>
      <c r="G110" s="205" t="s">
        <v>167</v>
      </c>
      <c r="H110" s="206">
        <v>1</v>
      </c>
      <c r="I110" s="207"/>
      <c r="J110" s="208">
        <f>ROUND(I110*H110,2)</f>
        <v>0</v>
      </c>
      <c r="K110" s="204" t="s">
        <v>5</v>
      </c>
      <c r="L110" s="47"/>
      <c r="M110" s="209" t="s">
        <v>5</v>
      </c>
      <c r="N110" s="210" t="s">
        <v>41</v>
      </c>
      <c r="O110" s="48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5" t="s">
        <v>140</v>
      </c>
      <c r="AT110" s="25" t="s">
        <v>124</v>
      </c>
      <c r="AU110" s="25" t="s">
        <v>78</v>
      </c>
      <c r="AY110" s="25" t="s">
        <v>121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5" t="s">
        <v>78</v>
      </c>
      <c r="BK110" s="213">
        <f>ROUND(I110*H110,2)</f>
        <v>0</v>
      </c>
      <c r="BL110" s="25" t="s">
        <v>140</v>
      </c>
      <c r="BM110" s="25" t="s">
        <v>444</v>
      </c>
    </row>
    <row r="111" s="10" customFormat="1" ht="37.44" customHeight="1">
      <c r="B111" s="188"/>
      <c r="D111" s="189" t="s">
        <v>69</v>
      </c>
      <c r="E111" s="190" t="s">
        <v>882</v>
      </c>
      <c r="F111" s="190" t="s">
        <v>883</v>
      </c>
      <c r="I111" s="191"/>
      <c r="J111" s="192">
        <f>BK111</f>
        <v>0</v>
      </c>
      <c r="L111" s="188"/>
      <c r="M111" s="193"/>
      <c r="N111" s="194"/>
      <c r="O111" s="194"/>
      <c r="P111" s="195">
        <f>SUM(P112:P132)</f>
        <v>0</v>
      </c>
      <c r="Q111" s="194"/>
      <c r="R111" s="195">
        <f>SUM(R112:R132)</f>
        <v>0</v>
      </c>
      <c r="S111" s="194"/>
      <c r="T111" s="196">
        <f>SUM(T112:T132)</f>
        <v>0</v>
      </c>
      <c r="AR111" s="189" t="s">
        <v>78</v>
      </c>
      <c r="AT111" s="197" t="s">
        <v>69</v>
      </c>
      <c r="AU111" s="197" t="s">
        <v>70</v>
      </c>
      <c r="AY111" s="189" t="s">
        <v>121</v>
      </c>
      <c r="BK111" s="198">
        <f>SUM(BK112:BK132)</f>
        <v>0</v>
      </c>
    </row>
    <row r="112" s="1" customFormat="1" ht="16.5" customHeight="1">
      <c r="B112" s="201"/>
      <c r="C112" s="202" t="s">
        <v>318</v>
      </c>
      <c r="D112" s="202" t="s">
        <v>124</v>
      </c>
      <c r="E112" s="203" t="s">
        <v>884</v>
      </c>
      <c r="F112" s="204" t="s">
        <v>885</v>
      </c>
      <c r="G112" s="205" t="s">
        <v>231</v>
      </c>
      <c r="H112" s="206">
        <v>110</v>
      </c>
      <c r="I112" s="207"/>
      <c r="J112" s="208">
        <f>ROUND(I112*H112,2)</f>
        <v>0</v>
      </c>
      <c r="K112" s="204" t="s">
        <v>5</v>
      </c>
      <c r="L112" s="47"/>
      <c r="M112" s="209" t="s">
        <v>5</v>
      </c>
      <c r="N112" s="210" t="s">
        <v>41</v>
      </c>
      <c r="O112" s="48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5" t="s">
        <v>140</v>
      </c>
      <c r="AT112" s="25" t="s">
        <v>124</v>
      </c>
      <c r="AU112" s="25" t="s">
        <v>78</v>
      </c>
      <c r="AY112" s="25" t="s">
        <v>121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5" t="s">
        <v>78</v>
      </c>
      <c r="BK112" s="213">
        <f>ROUND(I112*H112,2)</f>
        <v>0</v>
      </c>
      <c r="BL112" s="25" t="s">
        <v>140</v>
      </c>
      <c r="BM112" s="25" t="s">
        <v>455</v>
      </c>
    </row>
    <row r="113" s="1" customFormat="1" ht="16.5" customHeight="1">
      <c r="B113" s="201"/>
      <c r="C113" s="202" t="s">
        <v>324</v>
      </c>
      <c r="D113" s="202" t="s">
        <v>124</v>
      </c>
      <c r="E113" s="203" t="s">
        <v>886</v>
      </c>
      <c r="F113" s="204" t="s">
        <v>887</v>
      </c>
      <c r="G113" s="205" t="s">
        <v>231</v>
      </c>
      <c r="H113" s="206">
        <v>110</v>
      </c>
      <c r="I113" s="207"/>
      <c r="J113" s="208">
        <f>ROUND(I113*H113,2)</f>
        <v>0</v>
      </c>
      <c r="K113" s="204" t="s">
        <v>5</v>
      </c>
      <c r="L113" s="47"/>
      <c r="M113" s="209" t="s">
        <v>5</v>
      </c>
      <c r="N113" s="210" t="s">
        <v>41</v>
      </c>
      <c r="O113" s="48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5" t="s">
        <v>140</v>
      </c>
      <c r="AT113" s="25" t="s">
        <v>124</v>
      </c>
      <c r="AU113" s="25" t="s">
        <v>78</v>
      </c>
      <c r="AY113" s="25" t="s">
        <v>121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5" t="s">
        <v>78</v>
      </c>
      <c r="BK113" s="213">
        <f>ROUND(I113*H113,2)</f>
        <v>0</v>
      </c>
      <c r="BL113" s="25" t="s">
        <v>140</v>
      </c>
      <c r="BM113" s="25" t="s">
        <v>472</v>
      </c>
    </row>
    <row r="114" s="1" customFormat="1" ht="16.5" customHeight="1">
      <c r="B114" s="201"/>
      <c r="C114" s="202" t="s">
        <v>335</v>
      </c>
      <c r="D114" s="202" t="s">
        <v>124</v>
      </c>
      <c r="E114" s="203" t="s">
        <v>888</v>
      </c>
      <c r="F114" s="204" t="s">
        <v>889</v>
      </c>
      <c r="G114" s="205" t="s">
        <v>231</v>
      </c>
      <c r="H114" s="206">
        <v>10</v>
      </c>
      <c r="I114" s="207"/>
      <c r="J114" s="208">
        <f>ROUND(I114*H114,2)</f>
        <v>0</v>
      </c>
      <c r="K114" s="204" t="s">
        <v>5</v>
      </c>
      <c r="L114" s="47"/>
      <c r="M114" s="209" t="s">
        <v>5</v>
      </c>
      <c r="N114" s="210" t="s">
        <v>41</v>
      </c>
      <c r="O114" s="48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25" t="s">
        <v>140</v>
      </c>
      <c r="AT114" s="25" t="s">
        <v>124</v>
      </c>
      <c r="AU114" s="25" t="s">
        <v>78</v>
      </c>
      <c r="AY114" s="25" t="s">
        <v>121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5" t="s">
        <v>78</v>
      </c>
      <c r="BK114" s="213">
        <f>ROUND(I114*H114,2)</f>
        <v>0</v>
      </c>
      <c r="BL114" s="25" t="s">
        <v>140</v>
      </c>
      <c r="BM114" s="25" t="s">
        <v>486</v>
      </c>
    </row>
    <row r="115" s="1" customFormat="1" ht="16.5" customHeight="1">
      <c r="B115" s="201"/>
      <c r="C115" s="202" t="s">
        <v>340</v>
      </c>
      <c r="D115" s="202" t="s">
        <v>124</v>
      </c>
      <c r="E115" s="203" t="s">
        <v>890</v>
      </c>
      <c r="F115" s="204" t="s">
        <v>891</v>
      </c>
      <c r="G115" s="205" t="s">
        <v>231</v>
      </c>
      <c r="H115" s="206">
        <v>10</v>
      </c>
      <c r="I115" s="207"/>
      <c r="J115" s="208">
        <f>ROUND(I115*H115,2)</f>
        <v>0</v>
      </c>
      <c r="K115" s="204" t="s">
        <v>5</v>
      </c>
      <c r="L115" s="47"/>
      <c r="M115" s="209" t="s">
        <v>5</v>
      </c>
      <c r="N115" s="210" t="s">
        <v>41</v>
      </c>
      <c r="O115" s="48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5" t="s">
        <v>140</v>
      </c>
      <c r="AT115" s="25" t="s">
        <v>124</v>
      </c>
      <c r="AU115" s="25" t="s">
        <v>78</v>
      </c>
      <c r="AY115" s="25" t="s">
        <v>121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5" t="s">
        <v>78</v>
      </c>
      <c r="BK115" s="213">
        <f>ROUND(I115*H115,2)</f>
        <v>0</v>
      </c>
      <c r="BL115" s="25" t="s">
        <v>140</v>
      </c>
      <c r="BM115" s="25" t="s">
        <v>496</v>
      </c>
    </row>
    <row r="116" s="1" customFormat="1" ht="16.5" customHeight="1">
      <c r="B116" s="201"/>
      <c r="C116" s="202" t="s">
        <v>344</v>
      </c>
      <c r="D116" s="202" t="s">
        <v>124</v>
      </c>
      <c r="E116" s="203" t="s">
        <v>892</v>
      </c>
      <c r="F116" s="204" t="s">
        <v>893</v>
      </c>
      <c r="G116" s="205" t="s">
        <v>231</v>
      </c>
      <c r="H116" s="206">
        <v>10</v>
      </c>
      <c r="I116" s="207"/>
      <c r="J116" s="208">
        <f>ROUND(I116*H116,2)</f>
        <v>0</v>
      </c>
      <c r="K116" s="204" t="s">
        <v>5</v>
      </c>
      <c r="L116" s="47"/>
      <c r="M116" s="209" t="s">
        <v>5</v>
      </c>
      <c r="N116" s="210" t="s">
        <v>41</v>
      </c>
      <c r="O116" s="48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5" t="s">
        <v>140</v>
      </c>
      <c r="AT116" s="25" t="s">
        <v>124</v>
      </c>
      <c r="AU116" s="25" t="s">
        <v>78</v>
      </c>
      <c r="AY116" s="25" t="s">
        <v>121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5" t="s">
        <v>78</v>
      </c>
      <c r="BK116" s="213">
        <f>ROUND(I116*H116,2)</f>
        <v>0</v>
      </c>
      <c r="BL116" s="25" t="s">
        <v>140</v>
      </c>
      <c r="BM116" s="25" t="s">
        <v>505</v>
      </c>
    </row>
    <row r="117" s="1" customFormat="1" ht="16.5" customHeight="1">
      <c r="B117" s="201"/>
      <c r="C117" s="202" t="s">
        <v>348</v>
      </c>
      <c r="D117" s="202" t="s">
        <v>124</v>
      </c>
      <c r="E117" s="203" t="s">
        <v>894</v>
      </c>
      <c r="F117" s="204" t="s">
        <v>895</v>
      </c>
      <c r="G117" s="205" t="s">
        <v>231</v>
      </c>
      <c r="H117" s="206">
        <v>10</v>
      </c>
      <c r="I117" s="207"/>
      <c r="J117" s="208">
        <f>ROUND(I117*H117,2)</f>
        <v>0</v>
      </c>
      <c r="K117" s="204" t="s">
        <v>5</v>
      </c>
      <c r="L117" s="47"/>
      <c r="M117" s="209" t="s">
        <v>5</v>
      </c>
      <c r="N117" s="210" t="s">
        <v>41</v>
      </c>
      <c r="O117" s="48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5" t="s">
        <v>140</v>
      </c>
      <c r="AT117" s="25" t="s">
        <v>124</v>
      </c>
      <c r="AU117" s="25" t="s">
        <v>78</v>
      </c>
      <c r="AY117" s="25" t="s">
        <v>121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5" t="s">
        <v>78</v>
      </c>
      <c r="BK117" s="213">
        <f>ROUND(I117*H117,2)</f>
        <v>0</v>
      </c>
      <c r="BL117" s="25" t="s">
        <v>140</v>
      </c>
      <c r="BM117" s="25" t="s">
        <v>515</v>
      </c>
    </row>
    <row r="118" s="1" customFormat="1" ht="16.5" customHeight="1">
      <c r="B118" s="201"/>
      <c r="C118" s="202" t="s">
        <v>354</v>
      </c>
      <c r="D118" s="202" t="s">
        <v>124</v>
      </c>
      <c r="E118" s="203" t="s">
        <v>896</v>
      </c>
      <c r="F118" s="204" t="s">
        <v>897</v>
      </c>
      <c r="G118" s="205" t="s">
        <v>231</v>
      </c>
      <c r="H118" s="206">
        <v>130</v>
      </c>
      <c r="I118" s="207"/>
      <c r="J118" s="208">
        <f>ROUND(I118*H118,2)</f>
        <v>0</v>
      </c>
      <c r="K118" s="204" t="s">
        <v>5</v>
      </c>
      <c r="L118" s="47"/>
      <c r="M118" s="209" t="s">
        <v>5</v>
      </c>
      <c r="N118" s="210" t="s">
        <v>41</v>
      </c>
      <c r="O118" s="48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5" t="s">
        <v>140</v>
      </c>
      <c r="AT118" s="25" t="s">
        <v>124</v>
      </c>
      <c r="AU118" s="25" t="s">
        <v>78</v>
      </c>
      <c r="AY118" s="25" t="s">
        <v>121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5" t="s">
        <v>78</v>
      </c>
      <c r="BK118" s="213">
        <f>ROUND(I118*H118,2)</f>
        <v>0</v>
      </c>
      <c r="BL118" s="25" t="s">
        <v>140</v>
      </c>
      <c r="BM118" s="25" t="s">
        <v>525</v>
      </c>
    </row>
    <row r="119" s="1" customFormat="1" ht="16.5" customHeight="1">
      <c r="B119" s="201"/>
      <c r="C119" s="202" t="s">
        <v>360</v>
      </c>
      <c r="D119" s="202" t="s">
        <v>124</v>
      </c>
      <c r="E119" s="203" t="s">
        <v>898</v>
      </c>
      <c r="F119" s="204" t="s">
        <v>899</v>
      </c>
      <c r="G119" s="205" t="s">
        <v>900</v>
      </c>
      <c r="H119" s="206">
        <v>12</v>
      </c>
      <c r="I119" s="207"/>
      <c r="J119" s="208">
        <f>ROUND(I119*H119,2)</f>
        <v>0</v>
      </c>
      <c r="K119" s="204" t="s">
        <v>5</v>
      </c>
      <c r="L119" s="47"/>
      <c r="M119" s="209" t="s">
        <v>5</v>
      </c>
      <c r="N119" s="210" t="s">
        <v>41</v>
      </c>
      <c r="O119" s="48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5" t="s">
        <v>140</v>
      </c>
      <c r="AT119" s="25" t="s">
        <v>124</v>
      </c>
      <c r="AU119" s="25" t="s">
        <v>78</v>
      </c>
      <c r="AY119" s="25" t="s">
        <v>121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5" t="s">
        <v>78</v>
      </c>
      <c r="BK119" s="213">
        <f>ROUND(I119*H119,2)</f>
        <v>0</v>
      </c>
      <c r="BL119" s="25" t="s">
        <v>140</v>
      </c>
      <c r="BM119" s="25" t="s">
        <v>536</v>
      </c>
    </row>
    <row r="120" s="1" customFormat="1" ht="16.5" customHeight="1">
      <c r="B120" s="201"/>
      <c r="C120" s="202" t="s">
        <v>365</v>
      </c>
      <c r="D120" s="202" t="s">
        <v>124</v>
      </c>
      <c r="E120" s="203" t="s">
        <v>901</v>
      </c>
      <c r="F120" s="204" t="s">
        <v>902</v>
      </c>
      <c r="G120" s="205" t="s">
        <v>250</v>
      </c>
      <c r="H120" s="206">
        <v>5</v>
      </c>
      <c r="I120" s="207"/>
      <c r="J120" s="208">
        <f>ROUND(I120*H120,2)</f>
        <v>0</v>
      </c>
      <c r="K120" s="204" t="s">
        <v>5</v>
      </c>
      <c r="L120" s="47"/>
      <c r="M120" s="209" t="s">
        <v>5</v>
      </c>
      <c r="N120" s="210" t="s">
        <v>41</v>
      </c>
      <c r="O120" s="48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5" t="s">
        <v>140</v>
      </c>
      <c r="AT120" s="25" t="s">
        <v>124</v>
      </c>
      <c r="AU120" s="25" t="s">
        <v>78</v>
      </c>
      <c r="AY120" s="25" t="s">
        <v>121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5" t="s">
        <v>78</v>
      </c>
      <c r="BK120" s="213">
        <f>ROUND(I120*H120,2)</f>
        <v>0</v>
      </c>
      <c r="BL120" s="25" t="s">
        <v>140</v>
      </c>
      <c r="BM120" s="25" t="s">
        <v>545</v>
      </c>
    </row>
    <row r="121" s="1" customFormat="1" ht="16.5" customHeight="1">
      <c r="B121" s="201"/>
      <c r="C121" s="202" t="s">
        <v>370</v>
      </c>
      <c r="D121" s="202" t="s">
        <v>124</v>
      </c>
      <c r="E121" s="203" t="s">
        <v>903</v>
      </c>
      <c r="F121" s="204" t="s">
        <v>904</v>
      </c>
      <c r="G121" s="205" t="s">
        <v>167</v>
      </c>
      <c r="H121" s="206">
        <v>5</v>
      </c>
      <c r="I121" s="207"/>
      <c r="J121" s="208">
        <f>ROUND(I121*H121,2)</f>
        <v>0</v>
      </c>
      <c r="K121" s="204" t="s">
        <v>5</v>
      </c>
      <c r="L121" s="47"/>
      <c r="M121" s="209" t="s">
        <v>5</v>
      </c>
      <c r="N121" s="210" t="s">
        <v>41</v>
      </c>
      <c r="O121" s="48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AR121" s="25" t="s">
        <v>140</v>
      </c>
      <c r="AT121" s="25" t="s">
        <v>124</v>
      </c>
      <c r="AU121" s="25" t="s">
        <v>78</v>
      </c>
      <c r="AY121" s="25" t="s">
        <v>121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25" t="s">
        <v>78</v>
      </c>
      <c r="BK121" s="213">
        <f>ROUND(I121*H121,2)</f>
        <v>0</v>
      </c>
      <c r="BL121" s="25" t="s">
        <v>140</v>
      </c>
      <c r="BM121" s="25" t="s">
        <v>557</v>
      </c>
    </row>
    <row r="122" s="1" customFormat="1" ht="16.5" customHeight="1">
      <c r="B122" s="201"/>
      <c r="C122" s="202" t="s">
        <v>376</v>
      </c>
      <c r="D122" s="202" t="s">
        <v>124</v>
      </c>
      <c r="E122" s="203" t="s">
        <v>905</v>
      </c>
      <c r="F122" s="204" t="s">
        <v>906</v>
      </c>
      <c r="G122" s="205" t="s">
        <v>231</v>
      </c>
      <c r="H122" s="206">
        <v>130</v>
      </c>
      <c r="I122" s="207"/>
      <c r="J122" s="208">
        <f>ROUND(I122*H122,2)</f>
        <v>0</v>
      </c>
      <c r="K122" s="204" t="s">
        <v>5</v>
      </c>
      <c r="L122" s="47"/>
      <c r="M122" s="209" t="s">
        <v>5</v>
      </c>
      <c r="N122" s="210" t="s">
        <v>41</v>
      </c>
      <c r="O122" s="48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5" t="s">
        <v>140</v>
      </c>
      <c r="AT122" s="25" t="s">
        <v>124</v>
      </c>
      <c r="AU122" s="25" t="s">
        <v>78</v>
      </c>
      <c r="AY122" s="25" t="s">
        <v>121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5" t="s">
        <v>78</v>
      </c>
      <c r="BK122" s="213">
        <f>ROUND(I122*H122,2)</f>
        <v>0</v>
      </c>
      <c r="BL122" s="25" t="s">
        <v>140</v>
      </c>
      <c r="BM122" s="25" t="s">
        <v>567</v>
      </c>
    </row>
    <row r="123" s="1" customFormat="1" ht="16.5" customHeight="1">
      <c r="B123" s="201"/>
      <c r="C123" s="202" t="s">
        <v>388</v>
      </c>
      <c r="D123" s="202" t="s">
        <v>124</v>
      </c>
      <c r="E123" s="203" t="s">
        <v>907</v>
      </c>
      <c r="F123" s="204" t="s">
        <v>908</v>
      </c>
      <c r="G123" s="205" t="s">
        <v>250</v>
      </c>
      <c r="H123" s="206">
        <v>2</v>
      </c>
      <c r="I123" s="207"/>
      <c r="J123" s="208">
        <f>ROUND(I123*H123,2)</f>
        <v>0</v>
      </c>
      <c r="K123" s="204" t="s">
        <v>5</v>
      </c>
      <c r="L123" s="47"/>
      <c r="M123" s="209" t="s">
        <v>5</v>
      </c>
      <c r="N123" s="210" t="s">
        <v>41</v>
      </c>
      <c r="O123" s="48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5" t="s">
        <v>140</v>
      </c>
      <c r="AT123" s="25" t="s">
        <v>124</v>
      </c>
      <c r="AU123" s="25" t="s">
        <v>78</v>
      </c>
      <c r="AY123" s="25" t="s">
        <v>121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5" t="s">
        <v>78</v>
      </c>
      <c r="BK123" s="213">
        <f>ROUND(I123*H123,2)</f>
        <v>0</v>
      </c>
      <c r="BL123" s="25" t="s">
        <v>140</v>
      </c>
      <c r="BM123" s="25" t="s">
        <v>577</v>
      </c>
    </row>
    <row r="124" s="1" customFormat="1" ht="16.5" customHeight="1">
      <c r="B124" s="201"/>
      <c r="C124" s="202" t="s">
        <v>392</v>
      </c>
      <c r="D124" s="202" t="s">
        <v>124</v>
      </c>
      <c r="E124" s="203" t="s">
        <v>909</v>
      </c>
      <c r="F124" s="204" t="s">
        <v>910</v>
      </c>
      <c r="G124" s="205" t="s">
        <v>231</v>
      </c>
      <c r="H124" s="206">
        <v>5</v>
      </c>
      <c r="I124" s="207"/>
      <c r="J124" s="208">
        <f>ROUND(I124*H124,2)</f>
        <v>0</v>
      </c>
      <c r="K124" s="204" t="s">
        <v>5</v>
      </c>
      <c r="L124" s="47"/>
      <c r="M124" s="209" t="s">
        <v>5</v>
      </c>
      <c r="N124" s="210" t="s">
        <v>41</v>
      </c>
      <c r="O124" s="48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5" t="s">
        <v>140</v>
      </c>
      <c r="AT124" s="25" t="s">
        <v>124</v>
      </c>
      <c r="AU124" s="25" t="s">
        <v>78</v>
      </c>
      <c r="AY124" s="25" t="s">
        <v>121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5" t="s">
        <v>78</v>
      </c>
      <c r="BK124" s="213">
        <f>ROUND(I124*H124,2)</f>
        <v>0</v>
      </c>
      <c r="BL124" s="25" t="s">
        <v>140</v>
      </c>
      <c r="BM124" s="25" t="s">
        <v>585</v>
      </c>
    </row>
    <row r="125" s="1" customFormat="1" ht="16.5" customHeight="1">
      <c r="B125" s="201"/>
      <c r="C125" s="202" t="s">
        <v>396</v>
      </c>
      <c r="D125" s="202" t="s">
        <v>124</v>
      </c>
      <c r="E125" s="203" t="s">
        <v>911</v>
      </c>
      <c r="F125" s="204" t="s">
        <v>912</v>
      </c>
      <c r="G125" s="205" t="s">
        <v>231</v>
      </c>
      <c r="H125" s="206">
        <v>30</v>
      </c>
      <c r="I125" s="207"/>
      <c r="J125" s="208">
        <f>ROUND(I125*H125,2)</f>
        <v>0</v>
      </c>
      <c r="K125" s="204" t="s">
        <v>5</v>
      </c>
      <c r="L125" s="47"/>
      <c r="M125" s="209" t="s">
        <v>5</v>
      </c>
      <c r="N125" s="210" t="s">
        <v>41</v>
      </c>
      <c r="O125" s="48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5" t="s">
        <v>140</v>
      </c>
      <c r="AT125" s="25" t="s">
        <v>124</v>
      </c>
      <c r="AU125" s="25" t="s">
        <v>78</v>
      </c>
      <c r="AY125" s="25" t="s">
        <v>121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5" t="s">
        <v>78</v>
      </c>
      <c r="BK125" s="213">
        <f>ROUND(I125*H125,2)</f>
        <v>0</v>
      </c>
      <c r="BL125" s="25" t="s">
        <v>140</v>
      </c>
      <c r="BM125" s="25" t="s">
        <v>594</v>
      </c>
    </row>
    <row r="126" s="1" customFormat="1" ht="16.5" customHeight="1">
      <c r="B126" s="201"/>
      <c r="C126" s="202" t="s">
        <v>400</v>
      </c>
      <c r="D126" s="202" t="s">
        <v>124</v>
      </c>
      <c r="E126" s="203" t="s">
        <v>913</v>
      </c>
      <c r="F126" s="204" t="s">
        <v>914</v>
      </c>
      <c r="G126" s="205" t="s">
        <v>231</v>
      </c>
      <c r="H126" s="206">
        <v>5</v>
      </c>
      <c r="I126" s="207"/>
      <c r="J126" s="208">
        <f>ROUND(I126*H126,2)</f>
        <v>0</v>
      </c>
      <c r="K126" s="204" t="s">
        <v>5</v>
      </c>
      <c r="L126" s="47"/>
      <c r="M126" s="209" t="s">
        <v>5</v>
      </c>
      <c r="N126" s="210" t="s">
        <v>41</v>
      </c>
      <c r="O126" s="48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5" t="s">
        <v>140</v>
      </c>
      <c r="AT126" s="25" t="s">
        <v>124</v>
      </c>
      <c r="AU126" s="25" t="s">
        <v>78</v>
      </c>
      <c r="AY126" s="25" t="s">
        <v>121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5" t="s">
        <v>78</v>
      </c>
      <c r="BK126" s="213">
        <f>ROUND(I126*H126,2)</f>
        <v>0</v>
      </c>
      <c r="BL126" s="25" t="s">
        <v>140</v>
      </c>
      <c r="BM126" s="25" t="s">
        <v>602</v>
      </c>
    </row>
    <row r="127" s="1" customFormat="1" ht="16.5" customHeight="1">
      <c r="B127" s="201"/>
      <c r="C127" s="202" t="s">
        <v>406</v>
      </c>
      <c r="D127" s="202" t="s">
        <v>124</v>
      </c>
      <c r="E127" s="203" t="s">
        <v>915</v>
      </c>
      <c r="F127" s="204" t="s">
        <v>916</v>
      </c>
      <c r="G127" s="205" t="s">
        <v>231</v>
      </c>
      <c r="H127" s="206">
        <v>30</v>
      </c>
      <c r="I127" s="207"/>
      <c r="J127" s="208">
        <f>ROUND(I127*H127,2)</f>
        <v>0</v>
      </c>
      <c r="K127" s="204" t="s">
        <v>5</v>
      </c>
      <c r="L127" s="47"/>
      <c r="M127" s="209" t="s">
        <v>5</v>
      </c>
      <c r="N127" s="210" t="s">
        <v>41</v>
      </c>
      <c r="O127" s="48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5" t="s">
        <v>140</v>
      </c>
      <c r="AT127" s="25" t="s">
        <v>124</v>
      </c>
      <c r="AU127" s="25" t="s">
        <v>78</v>
      </c>
      <c r="AY127" s="25" t="s">
        <v>121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5" t="s">
        <v>78</v>
      </c>
      <c r="BK127" s="213">
        <f>ROUND(I127*H127,2)</f>
        <v>0</v>
      </c>
      <c r="BL127" s="25" t="s">
        <v>140</v>
      </c>
      <c r="BM127" s="25" t="s">
        <v>611</v>
      </c>
    </row>
    <row r="128" s="1" customFormat="1" ht="16.5" customHeight="1">
      <c r="B128" s="201"/>
      <c r="C128" s="202" t="s">
        <v>410</v>
      </c>
      <c r="D128" s="202" t="s">
        <v>124</v>
      </c>
      <c r="E128" s="203" t="s">
        <v>917</v>
      </c>
      <c r="F128" s="204" t="s">
        <v>918</v>
      </c>
      <c r="G128" s="205" t="s">
        <v>184</v>
      </c>
      <c r="H128" s="206">
        <v>5</v>
      </c>
      <c r="I128" s="207"/>
      <c r="J128" s="208">
        <f>ROUND(I128*H128,2)</f>
        <v>0</v>
      </c>
      <c r="K128" s="204" t="s">
        <v>5</v>
      </c>
      <c r="L128" s="47"/>
      <c r="M128" s="209" t="s">
        <v>5</v>
      </c>
      <c r="N128" s="210" t="s">
        <v>41</v>
      </c>
      <c r="O128" s="48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5" t="s">
        <v>140</v>
      </c>
      <c r="AT128" s="25" t="s">
        <v>124</v>
      </c>
      <c r="AU128" s="25" t="s">
        <v>78</v>
      </c>
      <c r="AY128" s="25" t="s">
        <v>121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5" t="s">
        <v>78</v>
      </c>
      <c r="BK128" s="213">
        <f>ROUND(I128*H128,2)</f>
        <v>0</v>
      </c>
      <c r="BL128" s="25" t="s">
        <v>140</v>
      </c>
      <c r="BM128" s="25" t="s">
        <v>621</v>
      </c>
    </row>
    <row r="129" s="1" customFormat="1" ht="16.5" customHeight="1">
      <c r="B129" s="201"/>
      <c r="C129" s="202" t="s">
        <v>415</v>
      </c>
      <c r="D129" s="202" t="s">
        <v>124</v>
      </c>
      <c r="E129" s="203" t="s">
        <v>919</v>
      </c>
      <c r="F129" s="204" t="s">
        <v>920</v>
      </c>
      <c r="G129" s="205" t="s">
        <v>184</v>
      </c>
      <c r="H129" s="206">
        <v>5</v>
      </c>
      <c r="I129" s="207"/>
      <c r="J129" s="208">
        <f>ROUND(I129*H129,2)</f>
        <v>0</v>
      </c>
      <c r="K129" s="204" t="s">
        <v>5</v>
      </c>
      <c r="L129" s="47"/>
      <c r="M129" s="209" t="s">
        <v>5</v>
      </c>
      <c r="N129" s="210" t="s">
        <v>41</v>
      </c>
      <c r="O129" s="48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5" t="s">
        <v>140</v>
      </c>
      <c r="AT129" s="25" t="s">
        <v>124</v>
      </c>
      <c r="AU129" s="25" t="s">
        <v>78</v>
      </c>
      <c r="AY129" s="25" t="s">
        <v>121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5" t="s">
        <v>78</v>
      </c>
      <c r="BK129" s="213">
        <f>ROUND(I129*H129,2)</f>
        <v>0</v>
      </c>
      <c r="BL129" s="25" t="s">
        <v>140</v>
      </c>
      <c r="BM129" s="25" t="s">
        <v>629</v>
      </c>
    </row>
    <row r="130" s="1" customFormat="1" ht="16.5" customHeight="1">
      <c r="B130" s="201"/>
      <c r="C130" s="202" t="s">
        <v>420</v>
      </c>
      <c r="D130" s="202" t="s">
        <v>124</v>
      </c>
      <c r="E130" s="203" t="s">
        <v>921</v>
      </c>
      <c r="F130" s="204" t="s">
        <v>922</v>
      </c>
      <c r="G130" s="205" t="s">
        <v>250</v>
      </c>
      <c r="H130" s="206">
        <v>12</v>
      </c>
      <c r="I130" s="207"/>
      <c r="J130" s="208">
        <f>ROUND(I130*H130,2)</f>
        <v>0</v>
      </c>
      <c r="K130" s="204" t="s">
        <v>5</v>
      </c>
      <c r="L130" s="47"/>
      <c r="M130" s="209" t="s">
        <v>5</v>
      </c>
      <c r="N130" s="210" t="s">
        <v>41</v>
      </c>
      <c r="O130" s="48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5" t="s">
        <v>140</v>
      </c>
      <c r="AT130" s="25" t="s">
        <v>124</v>
      </c>
      <c r="AU130" s="25" t="s">
        <v>78</v>
      </c>
      <c r="AY130" s="25" t="s">
        <v>121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5" t="s">
        <v>78</v>
      </c>
      <c r="BK130" s="213">
        <f>ROUND(I130*H130,2)</f>
        <v>0</v>
      </c>
      <c r="BL130" s="25" t="s">
        <v>140</v>
      </c>
      <c r="BM130" s="25" t="s">
        <v>638</v>
      </c>
    </row>
    <row r="131" s="1" customFormat="1" ht="16.5" customHeight="1">
      <c r="B131" s="201"/>
      <c r="C131" s="202" t="s">
        <v>424</v>
      </c>
      <c r="D131" s="202" t="s">
        <v>124</v>
      </c>
      <c r="E131" s="203" t="s">
        <v>923</v>
      </c>
      <c r="F131" s="204" t="s">
        <v>924</v>
      </c>
      <c r="G131" s="205" t="s">
        <v>925</v>
      </c>
      <c r="H131" s="206">
        <v>0.10000000000000001</v>
      </c>
      <c r="I131" s="207"/>
      <c r="J131" s="208">
        <f>ROUND(I131*H131,2)</f>
        <v>0</v>
      </c>
      <c r="K131" s="204" t="s">
        <v>5</v>
      </c>
      <c r="L131" s="47"/>
      <c r="M131" s="209" t="s">
        <v>5</v>
      </c>
      <c r="N131" s="210" t="s">
        <v>41</v>
      </c>
      <c r="O131" s="48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5" t="s">
        <v>140</v>
      </c>
      <c r="AT131" s="25" t="s">
        <v>124</v>
      </c>
      <c r="AU131" s="25" t="s">
        <v>78</v>
      </c>
      <c r="AY131" s="25" t="s">
        <v>121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5" t="s">
        <v>78</v>
      </c>
      <c r="BK131" s="213">
        <f>ROUND(I131*H131,2)</f>
        <v>0</v>
      </c>
      <c r="BL131" s="25" t="s">
        <v>140</v>
      </c>
      <c r="BM131" s="25" t="s">
        <v>647</v>
      </c>
    </row>
    <row r="132" s="1" customFormat="1" ht="16.5" customHeight="1">
      <c r="B132" s="201"/>
      <c r="C132" s="202" t="s">
        <v>430</v>
      </c>
      <c r="D132" s="202" t="s">
        <v>124</v>
      </c>
      <c r="E132" s="203" t="s">
        <v>926</v>
      </c>
      <c r="F132" s="204" t="s">
        <v>927</v>
      </c>
      <c r="G132" s="205" t="s">
        <v>250</v>
      </c>
      <c r="H132" s="206">
        <v>1</v>
      </c>
      <c r="I132" s="207"/>
      <c r="J132" s="208">
        <f>ROUND(I132*H132,2)</f>
        <v>0</v>
      </c>
      <c r="K132" s="204" t="s">
        <v>5</v>
      </c>
      <c r="L132" s="47"/>
      <c r="M132" s="209" t="s">
        <v>5</v>
      </c>
      <c r="N132" s="210" t="s">
        <v>41</v>
      </c>
      <c r="O132" s="48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AR132" s="25" t="s">
        <v>140</v>
      </c>
      <c r="AT132" s="25" t="s">
        <v>124</v>
      </c>
      <c r="AU132" s="25" t="s">
        <v>78</v>
      </c>
      <c r="AY132" s="25" t="s">
        <v>121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25" t="s">
        <v>78</v>
      </c>
      <c r="BK132" s="213">
        <f>ROUND(I132*H132,2)</f>
        <v>0</v>
      </c>
      <c r="BL132" s="25" t="s">
        <v>140</v>
      </c>
      <c r="BM132" s="25" t="s">
        <v>658</v>
      </c>
    </row>
    <row r="133" s="10" customFormat="1" ht="37.44" customHeight="1">
      <c r="B133" s="188"/>
      <c r="D133" s="189" t="s">
        <v>69</v>
      </c>
      <c r="E133" s="190" t="s">
        <v>928</v>
      </c>
      <c r="F133" s="190" t="s">
        <v>76</v>
      </c>
      <c r="I133" s="191"/>
      <c r="J133" s="192">
        <f>BK133</f>
        <v>0</v>
      </c>
      <c r="L133" s="188"/>
      <c r="M133" s="193"/>
      <c r="N133" s="194"/>
      <c r="O133" s="194"/>
      <c r="P133" s="195">
        <f>SUM(P134:P148)</f>
        <v>0</v>
      </c>
      <c r="Q133" s="194"/>
      <c r="R133" s="195">
        <f>SUM(R134:R148)</f>
        <v>0</v>
      </c>
      <c r="S133" s="194"/>
      <c r="T133" s="196">
        <f>SUM(T134:T148)</f>
        <v>0</v>
      </c>
      <c r="AR133" s="189" t="s">
        <v>78</v>
      </c>
      <c r="AT133" s="197" t="s">
        <v>69</v>
      </c>
      <c r="AU133" s="197" t="s">
        <v>70</v>
      </c>
      <c r="AY133" s="189" t="s">
        <v>121</v>
      </c>
      <c r="BK133" s="198">
        <f>SUM(BK134:BK148)</f>
        <v>0</v>
      </c>
    </row>
    <row r="134" s="1" customFormat="1" ht="16.5" customHeight="1">
      <c r="B134" s="201"/>
      <c r="C134" s="202" t="s">
        <v>435</v>
      </c>
      <c r="D134" s="202" t="s">
        <v>124</v>
      </c>
      <c r="E134" s="203" t="s">
        <v>929</v>
      </c>
      <c r="F134" s="204" t="s">
        <v>930</v>
      </c>
      <c r="G134" s="205" t="s">
        <v>833</v>
      </c>
      <c r="H134" s="206">
        <v>5</v>
      </c>
      <c r="I134" s="207"/>
      <c r="J134" s="208">
        <f>ROUND(I134*H134,2)</f>
        <v>0</v>
      </c>
      <c r="K134" s="204" t="s">
        <v>5</v>
      </c>
      <c r="L134" s="47"/>
      <c r="M134" s="209" t="s">
        <v>5</v>
      </c>
      <c r="N134" s="210" t="s">
        <v>41</v>
      </c>
      <c r="O134" s="48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5" t="s">
        <v>140</v>
      </c>
      <c r="AT134" s="25" t="s">
        <v>124</v>
      </c>
      <c r="AU134" s="25" t="s">
        <v>78</v>
      </c>
      <c r="AY134" s="25" t="s">
        <v>121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5" t="s">
        <v>78</v>
      </c>
      <c r="BK134" s="213">
        <f>ROUND(I134*H134,2)</f>
        <v>0</v>
      </c>
      <c r="BL134" s="25" t="s">
        <v>140</v>
      </c>
      <c r="BM134" s="25" t="s">
        <v>668</v>
      </c>
    </row>
    <row r="135" s="1" customFormat="1" ht="16.5" customHeight="1">
      <c r="B135" s="201"/>
      <c r="C135" s="202" t="s">
        <v>439</v>
      </c>
      <c r="D135" s="202" t="s">
        <v>124</v>
      </c>
      <c r="E135" s="203" t="s">
        <v>931</v>
      </c>
      <c r="F135" s="204" t="s">
        <v>932</v>
      </c>
      <c r="G135" s="205" t="s">
        <v>933</v>
      </c>
      <c r="H135" s="206">
        <v>2</v>
      </c>
      <c r="I135" s="207"/>
      <c r="J135" s="208">
        <f>ROUND(I135*H135,2)</f>
        <v>0</v>
      </c>
      <c r="K135" s="204" t="s">
        <v>5</v>
      </c>
      <c r="L135" s="47"/>
      <c r="M135" s="209" t="s">
        <v>5</v>
      </c>
      <c r="N135" s="210" t="s">
        <v>41</v>
      </c>
      <c r="O135" s="48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25" t="s">
        <v>140</v>
      </c>
      <c r="AT135" s="25" t="s">
        <v>124</v>
      </c>
      <c r="AU135" s="25" t="s">
        <v>78</v>
      </c>
      <c r="AY135" s="25" t="s">
        <v>121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5" t="s">
        <v>78</v>
      </c>
      <c r="BK135" s="213">
        <f>ROUND(I135*H135,2)</f>
        <v>0</v>
      </c>
      <c r="BL135" s="25" t="s">
        <v>140</v>
      </c>
      <c r="BM135" s="25" t="s">
        <v>682</v>
      </c>
    </row>
    <row r="136" s="1" customFormat="1" ht="16.5" customHeight="1">
      <c r="B136" s="201"/>
      <c r="C136" s="202" t="s">
        <v>444</v>
      </c>
      <c r="D136" s="202" t="s">
        <v>124</v>
      </c>
      <c r="E136" s="203" t="s">
        <v>934</v>
      </c>
      <c r="F136" s="204" t="s">
        <v>935</v>
      </c>
      <c r="G136" s="205" t="s">
        <v>933</v>
      </c>
      <c r="H136" s="206">
        <v>8</v>
      </c>
      <c r="I136" s="207"/>
      <c r="J136" s="208">
        <f>ROUND(I136*H136,2)</f>
        <v>0</v>
      </c>
      <c r="K136" s="204" t="s">
        <v>5</v>
      </c>
      <c r="L136" s="47"/>
      <c r="M136" s="209" t="s">
        <v>5</v>
      </c>
      <c r="N136" s="210" t="s">
        <v>41</v>
      </c>
      <c r="O136" s="48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5" t="s">
        <v>140</v>
      </c>
      <c r="AT136" s="25" t="s">
        <v>124</v>
      </c>
      <c r="AU136" s="25" t="s">
        <v>78</v>
      </c>
      <c r="AY136" s="25" t="s">
        <v>121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5" t="s">
        <v>78</v>
      </c>
      <c r="BK136" s="213">
        <f>ROUND(I136*H136,2)</f>
        <v>0</v>
      </c>
      <c r="BL136" s="25" t="s">
        <v>140</v>
      </c>
      <c r="BM136" s="25" t="s">
        <v>693</v>
      </c>
    </row>
    <row r="137" s="1" customFormat="1" ht="16.5" customHeight="1">
      <c r="B137" s="201"/>
      <c r="C137" s="202" t="s">
        <v>449</v>
      </c>
      <c r="D137" s="202" t="s">
        <v>124</v>
      </c>
      <c r="E137" s="203" t="s">
        <v>936</v>
      </c>
      <c r="F137" s="204" t="s">
        <v>937</v>
      </c>
      <c r="G137" s="205" t="s">
        <v>933</v>
      </c>
      <c r="H137" s="206">
        <v>8</v>
      </c>
      <c r="I137" s="207"/>
      <c r="J137" s="208">
        <f>ROUND(I137*H137,2)</f>
        <v>0</v>
      </c>
      <c r="K137" s="204" t="s">
        <v>5</v>
      </c>
      <c r="L137" s="47"/>
      <c r="M137" s="209" t="s">
        <v>5</v>
      </c>
      <c r="N137" s="210" t="s">
        <v>41</v>
      </c>
      <c r="O137" s="48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5" t="s">
        <v>140</v>
      </c>
      <c r="AT137" s="25" t="s">
        <v>124</v>
      </c>
      <c r="AU137" s="25" t="s">
        <v>78</v>
      </c>
      <c r="AY137" s="25" t="s">
        <v>121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25" t="s">
        <v>78</v>
      </c>
      <c r="BK137" s="213">
        <f>ROUND(I137*H137,2)</f>
        <v>0</v>
      </c>
      <c r="BL137" s="25" t="s">
        <v>140</v>
      </c>
      <c r="BM137" s="25" t="s">
        <v>703</v>
      </c>
    </row>
    <row r="138" s="1" customFormat="1" ht="16.5" customHeight="1">
      <c r="B138" s="201"/>
      <c r="C138" s="202" t="s">
        <v>455</v>
      </c>
      <c r="D138" s="202" t="s">
        <v>124</v>
      </c>
      <c r="E138" s="203" t="s">
        <v>938</v>
      </c>
      <c r="F138" s="204" t="s">
        <v>939</v>
      </c>
      <c r="G138" s="205" t="s">
        <v>933</v>
      </c>
      <c r="H138" s="206">
        <v>8</v>
      </c>
      <c r="I138" s="207"/>
      <c r="J138" s="208">
        <f>ROUND(I138*H138,2)</f>
        <v>0</v>
      </c>
      <c r="K138" s="204" t="s">
        <v>5</v>
      </c>
      <c r="L138" s="47"/>
      <c r="M138" s="209" t="s">
        <v>5</v>
      </c>
      <c r="N138" s="210" t="s">
        <v>41</v>
      </c>
      <c r="O138" s="48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5" t="s">
        <v>140</v>
      </c>
      <c r="AT138" s="25" t="s">
        <v>124</v>
      </c>
      <c r="AU138" s="25" t="s">
        <v>78</v>
      </c>
      <c r="AY138" s="25" t="s">
        <v>121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5" t="s">
        <v>78</v>
      </c>
      <c r="BK138" s="213">
        <f>ROUND(I138*H138,2)</f>
        <v>0</v>
      </c>
      <c r="BL138" s="25" t="s">
        <v>140</v>
      </c>
      <c r="BM138" s="25" t="s">
        <v>718</v>
      </c>
    </row>
    <row r="139" s="1" customFormat="1" ht="16.5" customHeight="1">
      <c r="B139" s="201"/>
      <c r="C139" s="202" t="s">
        <v>466</v>
      </c>
      <c r="D139" s="202" t="s">
        <v>124</v>
      </c>
      <c r="E139" s="203" t="s">
        <v>940</v>
      </c>
      <c r="F139" s="204" t="s">
        <v>941</v>
      </c>
      <c r="G139" s="205" t="s">
        <v>933</v>
      </c>
      <c r="H139" s="206">
        <v>4</v>
      </c>
      <c r="I139" s="207"/>
      <c r="J139" s="208">
        <f>ROUND(I139*H139,2)</f>
        <v>0</v>
      </c>
      <c r="K139" s="204" t="s">
        <v>5</v>
      </c>
      <c r="L139" s="47"/>
      <c r="M139" s="209" t="s">
        <v>5</v>
      </c>
      <c r="N139" s="210" t="s">
        <v>41</v>
      </c>
      <c r="O139" s="48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25" t="s">
        <v>140</v>
      </c>
      <c r="AT139" s="25" t="s">
        <v>124</v>
      </c>
      <c r="AU139" s="25" t="s">
        <v>78</v>
      </c>
      <c r="AY139" s="25" t="s">
        <v>121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5" t="s">
        <v>78</v>
      </c>
      <c r="BK139" s="213">
        <f>ROUND(I139*H139,2)</f>
        <v>0</v>
      </c>
      <c r="BL139" s="25" t="s">
        <v>140</v>
      </c>
      <c r="BM139" s="25" t="s">
        <v>727</v>
      </c>
    </row>
    <row r="140" s="1" customFormat="1" ht="16.5" customHeight="1">
      <c r="B140" s="201"/>
      <c r="C140" s="202" t="s">
        <v>472</v>
      </c>
      <c r="D140" s="202" t="s">
        <v>124</v>
      </c>
      <c r="E140" s="203" t="s">
        <v>942</v>
      </c>
      <c r="F140" s="204" t="s">
        <v>943</v>
      </c>
      <c r="G140" s="205" t="s">
        <v>933</v>
      </c>
      <c r="H140" s="206">
        <v>4</v>
      </c>
      <c r="I140" s="207"/>
      <c r="J140" s="208">
        <f>ROUND(I140*H140,2)</f>
        <v>0</v>
      </c>
      <c r="K140" s="204" t="s">
        <v>5</v>
      </c>
      <c r="L140" s="47"/>
      <c r="M140" s="209" t="s">
        <v>5</v>
      </c>
      <c r="N140" s="210" t="s">
        <v>41</v>
      </c>
      <c r="O140" s="48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25" t="s">
        <v>140</v>
      </c>
      <c r="AT140" s="25" t="s">
        <v>124</v>
      </c>
      <c r="AU140" s="25" t="s">
        <v>78</v>
      </c>
      <c r="AY140" s="25" t="s">
        <v>121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25" t="s">
        <v>78</v>
      </c>
      <c r="BK140" s="213">
        <f>ROUND(I140*H140,2)</f>
        <v>0</v>
      </c>
      <c r="BL140" s="25" t="s">
        <v>140</v>
      </c>
      <c r="BM140" s="25" t="s">
        <v>736</v>
      </c>
    </row>
    <row r="141" s="1" customFormat="1" ht="16.5" customHeight="1">
      <c r="B141" s="201"/>
      <c r="C141" s="202" t="s">
        <v>481</v>
      </c>
      <c r="D141" s="202" t="s">
        <v>124</v>
      </c>
      <c r="E141" s="203" t="s">
        <v>944</v>
      </c>
      <c r="F141" s="204" t="s">
        <v>945</v>
      </c>
      <c r="G141" s="205" t="s">
        <v>933</v>
      </c>
      <c r="H141" s="206">
        <v>4</v>
      </c>
      <c r="I141" s="207"/>
      <c r="J141" s="208">
        <f>ROUND(I141*H141,2)</f>
        <v>0</v>
      </c>
      <c r="K141" s="204" t="s">
        <v>5</v>
      </c>
      <c r="L141" s="47"/>
      <c r="M141" s="209" t="s">
        <v>5</v>
      </c>
      <c r="N141" s="210" t="s">
        <v>41</v>
      </c>
      <c r="O141" s="48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5" t="s">
        <v>140</v>
      </c>
      <c r="AT141" s="25" t="s">
        <v>124</v>
      </c>
      <c r="AU141" s="25" t="s">
        <v>78</v>
      </c>
      <c r="AY141" s="25" t="s">
        <v>121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5" t="s">
        <v>78</v>
      </c>
      <c r="BK141" s="213">
        <f>ROUND(I141*H141,2)</f>
        <v>0</v>
      </c>
      <c r="BL141" s="25" t="s">
        <v>140</v>
      </c>
      <c r="BM141" s="25" t="s">
        <v>747</v>
      </c>
    </row>
    <row r="142" s="1" customFormat="1" ht="16.5" customHeight="1">
      <c r="B142" s="201"/>
      <c r="C142" s="202" t="s">
        <v>486</v>
      </c>
      <c r="D142" s="202" t="s">
        <v>124</v>
      </c>
      <c r="E142" s="203" t="s">
        <v>946</v>
      </c>
      <c r="F142" s="204" t="s">
        <v>947</v>
      </c>
      <c r="G142" s="205" t="s">
        <v>933</v>
      </c>
      <c r="H142" s="206">
        <v>8</v>
      </c>
      <c r="I142" s="207"/>
      <c r="J142" s="208">
        <f>ROUND(I142*H142,2)</f>
        <v>0</v>
      </c>
      <c r="K142" s="204" t="s">
        <v>5</v>
      </c>
      <c r="L142" s="47"/>
      <c r="M142" s="209" t="s">
        <v>5</v>
      </c>
      <c r="N142" s="210" t="s">
        <v>41</v>
      </c>
      <c r="O142" s="48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AR142" s="25" t="s">
        <v>140</v>
      </c>
      <c r="AT142" s="25" t="s">
        <v>124</v>
      </c>
      <c r="AU142" s="25" t="s">
        <v>78</v>
      </c>
      <c r="AY142" s="25" t="s">
        <v>121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5" t="s">
        <v>78</v>
      </c>
      <c r="BK142" s="213">
        <f>ROUND(I142*H142,2)</f>
        <v>0</v>
      </c>
      <c r="BL142" s="25" t="s">
        <v>140</v>
      </c>
      <c r="BM142" s="25" t="s">
        <v>757</v>
      </c>
    </row>
    <row r="143" s="1" customFormat="1" ht="16.5" customHeight="1">
      <c r="B143" s="201"/>
      <c r="C143" s="202" t="s">
        <v>491</v>
      </c>
      <c r="D143" s="202" t="s">
        <v>124</v>
      </c>
      <c r="E143" s="203" t="s">
        <v>948</v>
      </c>
      <c r="F143" s="204" t="s">
        <v>949</v>
      </c>
      <c r="G143" s="205" t="s">
        <v>933</v>
      </c>
      <c r="H143" s="206">
        <v>8</v>
      </c>
      <c r="I143" s="207"/>
      <c r="J143" s="208">
        <f>ROUND(I143*H143,2)</f>
        <v>0</v>
      </c>
      <c r="K143" s="204" t="s">
        <v>5</v>
      </c>
      <c r="L143" s="47"/>
      <c r="M143" s="209" t="s">
        <v>5</v>
      </c>
      <c r="N143" s="210" t="s">
        <v>41</v>
      </c>
      <c r="O143" s="48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AR143" s="25" t="s">
        <v>140</v>
      </c>
      <c r="AT143" s="25" t="s">
        <v>124</v>
      </c>
      <c r="AU143" s="25" t="s">
        <v>78</v>
      </c>
      <c r="AY143" s="25" t="s">
        <v>121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25" t="s">
        <v>78</v>
      </c>
      <c r="BK143" s="213">
        <f>ROUND(I143*H143,2)</f>
        <v>0</v>
      </c>
      <c r="BL143" s="25" t="s">
        <v>140</v>
      </c>
      <c r="BM143" s="25" t="s">
        <v>771</v>
      </c>
    </row>
    <row r="144" s="1" customFormat="1" ht="16.5" customHeight="1">
      <c r="B144" s="201"/>
      <c r="C144" s="202" t="s">
        <v>496</v>
      </c>
      <c r="D144" s="202" t="s">
        <v>124</v>
      </c>
      <c r="E144" s="203" t="s">
        <v>950</v>
      </c>
      <c r="F144" s="204" t="s">
        <v>951</v>
      </c>
      <c r="G144" s="205" t="s">
        <v>933</v>
      </c>
      <c r="H144" s="206">
        <v>8</v>
      </c>
      <c r="I144" s="207"/>
      <c r="J144" s="208">
        <f>ROUND(I144*H144,2)</f>
        <v>0</v>
      </c>
      <c r="K144" s="204" t="s">
        <v>5</v>
      </c>
      <c r="L144" s="47"/>
      <c r="M144" s="209" t="s">
        <v>5</v>
      </c>
      <c r="N144" s="210" t="s">
        <v>41</v>
      </c>
      <c r="O144" s="48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25" t="s">
        <v>140</v>
      </c>
      <c r="AT144" s="25" t="s">
        <v>124</v>
      </c>
      <c r="AU144" s="25" t="s">
        <v>78</v>
      </c>
      <c r="AY144" s="25" t="s">
        <v>121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25" t="s">
        <v>78</v>
      </c>
      <c r="BK144" s="213">
        <f>ROUND(I144*H144,2)</f>
        <v>0</v>
      </c>
      <c r="BL144" s="25" t="s">
        <v>140</v>
      </c>
      <c r="BM144" s="25" t="s">
        <v>784</v>
      </c>
    </row>
    <row r="145" s="1" customFormat="1" ht="16.5" customHeight="1">
      <c r="B145" s="201"/>
      <c r="C145" s="202" t="s">
        <v>500</v>
      </c>
      <c r="D145" s="202" t="s">
        <v>124</v>
      </c>
      <c r="E145" s="203" t="s">
        <v>952</v>
      </c>
      <c r="F145" s="204" t="s">
        <v>953</v>
      </c>
      <c r="G145" s="205" t="s">
        <v>954</v>
      </c>
      <c r="H145" s="206">
        <v>1</v>
      </c>
      <c r="I145" s="207"/>
      <c r="J145" s="208">
        <f>ROUND(I145*H145,2)</f>
        <v>0</v>
      </c>
      <c r="K145" s="204" t="s">
        <v>5</v>
      </c>
      <c r="L145" s="47"/>
      <c r="M145" s="209" t="s">
        <v>5</v>
      </c>
      <c r="N145" s="210" t="s">
        <v>41</v>
      </c>
      <c r="O145" s="48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AR145" s="25" t="s">
        <v>140</v>
      </c>
      <c r="AT145" s="25" t="s">
        <v>124</v>
      </c>
      <c r="AU145" s="25" t="s">
        <v>78</v>
      </c>
      <c r="AY145" s="25" t="s">
        <v>121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5" t="s">
        <v>78</v>
      </c>
      <c r="BK145" s="213">
        <f>ROUND(I145*H145,2)</f>
        <v>0</v>
      </c>
      <c r="BL145" s="25" t="s">
        <v>140</v>
      </c>
      <c r="BM145" s="25" t="s">
        <v>796</v>
      </c>
    </row>
    <row r="146" s="1" customFormat="1" ht="16.5" customHeight="1">
      <c r="B146" s="201"/>
      <c r="C146" s="202" t="s">
        <v>505</v>
      </c>
      <c r="D146" s="202" t="s">
        <v>124</v>
      </c>
      <c r="E146" s="203" t="s">
        <v>955</v>
      </c>
      <c r="F146" s="204" t="s">
        <v>956</v>
      </c>
      <c r="G146" s="205" t="s">
        <v>933</v>
      </c>
      <c r="H146" s="206">
        <v>24</v>
      </c>
      <c r="I146" s="207"/>
      <c r="J146" s="208">
        <f>ROUND(I146*H146,2)</f>
        <v>0</v>
      </c>
      <c r="K146" s="204" t="s">
        <v>5</v>
      </c>
      <c r="L146" s="47"/>
      <c r="M146" s="209" t="s">
        <v>5</v>
      </c>
      <c r="N146" s="210" t="s">
        <v>41</v>
      </c>
      <c r="O146" s="48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25" t="s">
        <v>140</v>
      </c>
      <c r="AT146" s="25" t="s">
        <v>124</v>
      </c>
      <c r="AU146" s="25" t="s">
        <v>78</v>
      </c>
      <c r="AY146" s="25" t="s">
        <v>121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25" t="s">
        <v>78</v>
      </c>
      <c r="BK146" s="213">
        <f>ROUND(I146*H146,2)</f>
        <v>0</v>
      </c>
      <c r="BL146" s="25" t="s">
        <v>140</v>
      </c>
      <c r="BM146" s="25" t="s">
        <v>804</v>
      </c>
    </row>
    <row r="147" s="1" customFormat="1" ht="16.5" customHeight="1">
      <c r="B147" s="201"/>
      <c r="C147" s="202" t="s">
        <v>510</v>
      </c>
      <c r="D147" s="202" t="s">
        <v>124</v>
      </c>
      <c r="E147" s="203" t="s">
        <v>957</v>
      </c>
      <c r="F147" s="204" t="s">
        <v>958</v>
      </c>
      <c r="G147" s="205" t="s">
        <v>933</v>
      </c>
      <c r="H147" s="206">
        <v>16</v>
      </c>
      <c r="I147" s="207"/>
      <c r="J147" s="208">
        <f>ROUND(I147*H147,2)</f>
        <v>0</v>
      </c>
      <c r="K147" s="204" t="s">
        <v>5</v>
      </c>
      <c r="L147" s="47"/>
      <c r="M147" s="209" t="s">
        <v>5</v>
      </c>
      <c r="N147" s="210" t="s">
        <v>41</v>
      </c>
      <c r="O147" s="48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25" t="s">
        <v>140</v>
      </c>
      <c r="AT147" s="25" t="s">
        <v>124</v>
      </c>
      <c r="AU147" s="25" t="s">
        <v>78</v>
      </c>
      <c r="AY147" s="25" t="s">
        <v>121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25" t="s">
        <v>78</v>
      </c>
      <c r="BK147" s="213">
        <f>ROUND(I147*H147,2)</f>
        <v>0</v>
      </c>
      <c r="BL147" s="25" t="s">
        <v>140</v>
      </c>
      <c r="BM147" s="25" t="s">
        <v>815</v>
      </c>
    </row>
    <row r="148" s="1" customFormat="1" ht="25.5" customHeight="1">
      <c r="B148" s="201"/>
      <c r="C148" s="202" t="s">
        <v>515</v>
      </c>
      <c r="D148" s="202" t="s">
        <v>124</v>
      </c>
      <c r="E148" s="203" t="s">
        <v>959</v>
      </c>
      <c r="F148" s="204" t="s">
        <v>960</v>
      </c>
      <c r="G148" s="205" t="s">
        <v>954</v>
      </c>
      <c r="H148" s="206">
        <v>1</v>
      </c>
      <c r="I148" s="207"/>
      <c r="J148" s="208">
        <f>ROUND(I148*H148,2)</f>
        <v>0</v>
      </c>
      <c r="K148" s="204" t="s">
        <v>5</v>
      </c>
      <c r="L148" s="47"/>
      <c r="M148" s="209" t="s">
        <v>5</v>
      </c>
      <c r="N148" s="210" t="s">
        <v>41</v>
      </c>
      <c r="O148" s="48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25" t="s">
        <v>140</v>
      </c>
      <c r="AT148" s="25" t="s">
        <v>124</v>
      </c>
      <c r="AU148" s="25" t="s">
        <v>78</v>
      </c>
      <c r="AY148" s="25" t="s">
        <v>121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5" t="s">
        <v>78</v>
      </c>
      <c r="BK148" s="213">
        <f>ROUND(I148*H148,2)</f>
        <v>0</v>
      </c>
      <c r="BL148" s="25" t="s">
        <v>140</v>
      </c>
      <c r="BM148" s="25" t="s">
        <v>961</v>
      </c>
    </row>
    <row r="149" s="10" customFormat="1" ht="37.44" customHeight="1">
      <c r="B149" s="188"/>
      <c r="D149" s="189" t="s">
        <v>69</v>
      </c>
      <c r="E149" s="190" t="s">
        <v>962</v>
      </c>
      <c r="F149" s="190" t="s">
        <v>963</v>
      </c>
      <c r="I149" s="191"/>
      <c r="J149" s="192">
        <f>BK149</f>
        <v>0</v>
      </c>
      <c r="L149" s="188"/>
      <c r="M149" s="193"/>
      <c r="N149" s="194"/>
      <c r="O149" s="194"/>
      <c r="P149" s="195">
        <f>SUM(P150:P156)</f>
        <v>0</v>
      </c>
      <c r="Q149" s="194"/>
      <c r="R149" s="195">
        <f>SUM(R150:R156)</f>
        <v>0</v>
      </c>
      <c r="S149" s="194"/>
      <c r="T149" s="196">
        <f>SUM(T150:T156)</f>
        <v>0</v>
      </c>
      <c r="AR149" s="189" t="s">
        <v>78</v>
      </c>
      <c r="AT149" s="197" t="s">
        <v>69</v>
      </c>
      <c r="AU149" s="197" t="s">
        <v>70</v>
      </c>
      <c r="AY149" s="189" t="s">
        <v>121</v>
      </c>
      <c r="BK149" s="198">
        <f>SUM(BK150:BK156)</f>
        <v>0</v>
      </c>
    </row>
    <row r="150" s="1" customFormat="1" ht="16.5" customHeight="1">
      <c r="B150" s="201"/>
      <c r="C150" s="202" t="s">
        <v>520</v>
      </c>
      <c r="D150" s="202" t="s">
        <v>124</v>
      </c>
      <c r="E150" s="203" t="s">
        <v>122</v>
      </c>
      <c r="F150" s="204" t="s">
        <v>964</v>
      </c>
      <c r="G150" s="205" t="s">
        <v>5</v>
      </c>
      <c r="H150" s="206">
        <v>1</v>
      </c>
      <c r="I150" s="207"/>
      <c r="J150" s="208">
        <f>ROUND(I150*H150,2)</f>
        <v>0</v>
      </c>
      <c r="K150" s="204" t="s">
        <v>5</v>
      </c>
      <c r="L150" s="47"/>
      <c r="M150" s="209" t="s">
        <v>5</v>
      </c>
      <c r="N150" s="210" t="s">
        <v>41</v>
      </c>
      <c r="O150" s="48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AR150" s="25" t="s">
        <v>140</v>
      </c>
      <c r="AT150" s="25" t="s">
        <v>124</v>
      </c>
      <c r="AU150" s="25" t="s">
        <v>78</v>
      </c>
      <c r="AY150" s="25" t="s">
        <v>121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5" t="s">
        <v>78</v>
      </c>
      <c r="BK150" s="213">
        <f>ROUND(I150*H150,2)</f>
        <v>0</v>
      </c>
      <c r="BL150" s="25" t="s">
        <v>140</v>
      </c>
      <c r="BM150" s="25" t="s">
        <v>965</v>
      </c>
    </row>
    <row r="151" s="1" customFormat="1" ht="16.5" customHeight="1">
      <c r="B151" s="201"/>
      <c r="C151" s="202" t="s">
        <v>525</v>
      </c>
      <c r="D151" s="202" t="s">
        <v>124</v>
      </c>
      <c r="E151" s="203" t="s">
        <v>966</v>
      </c>
      <c r="F151" s="204" t="s">
        <v>967</v>
      </c>
      <c r="G151" s="205" t="s">
        <v>5</v>
      </c>
      <c r="H151" s="206">
        <v>1</v>
      </c>
      <c r="I151" s="207"/>
      <c r="J151" s="208">
        <f>ROUND(I151*H151,2)</f>
        <v>0</v>
      </c>
      <c r="K151" s="204" t="s">
        <v>5</v>
      </c>
      <c r="L151" s="47"/>
      <c r="M151" s="209" t="s">
        <v>5</v>
      </c>
      <c r="N151" s="210" t="s">
        <v>41</v>
      </c>
      <c r="O151" s="48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25" t="s">
        <v>140</v>
      </c>
      <c r="AT151" s="25" t="s">
        <v>124</v>
      </c>
      <c r="AU151" s="25" t="s">
        <v>78</v>
      </c>
      <c r="AY151" s="25" t="s">
        <v>121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5" t="s">
        <v>78</v>
      </c>
      <c r="BK151" s="213">
        <f>ROUND(I151*H151,2)</f>
        <v>0</v>
      </c>
      <c r="BL151" s="25" t="s">
        <v>140</v>
      </c>
      <c r="BM151" s="25" t="s">
        <v>968</v>
      </c>
    </row>
    <row r="152" s="1" customFormat="1" ht="16.5" customHeight="1">
      <c r="B152" s="201"/>
      <c r="C152" s="202" t="s">
        <v>531</v>
      </c>
      <c r="D152" s="202" t="s">
        <v>124</v>
      </c>
      <c r="E152" s="203" t="s">
        <v>138</v>
      </c>
      <c r="F152" s="204" t="s">
        <v>969</v>
      </c>
      <c r="G152" s="205" t="s">
        <v>5</v>
      </c>
      <c r="H152" s="206">
        <v>1</v>
      </c>
      <c r="I152" s="207"/>
      <c r="J152" s="208">
        <f>ROUND(I152*H152,2)</f>
        <v>0</v>
      </c>
      <c r="K152" s="204" t="s">
        <v>5</v>
      </c>
      <c r="L152" s="47"/>
      <c r="M152" s="209" t="s">
        <v>5</v>
      </c>
      <c r="N152" s="210" t="s">
        <v>41</v>
      </c>
      <c r="O152" s="48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25" t="s">
        <v>140</v>
      </c>
      <c r="AT152" s="25" t="s">
        <v>124</v>
      </c>
      <c r="AU152" s="25" t="s">
        <v>78</v>
      </c>
      <c r="AY152" s="25" t="s">
        <v>121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25" t="s">
        <v>78</v>
      </c>
      <c r="BK152" s="213">
        <f>ROUND(I152*H152,2)</f>
        <v>0</v>
      </c>
      <c r="BL152" s="25" t="s">
        <v>140</v>
      </c>
      <c r="BM152" s="25" t="s">
        <v>970</v>
      </c>
    </row>
    <row r="153" s="1" customFormat="1" ht="16.5" customHeight="1">
      <c r="B153" s="201"/>
      <c r="C153" s="202" t="s">
        <v>536</v>
      </c>
      <c r="D153" s="202" t="s">
        <v>124</v>
      </c>
      <c r="E153" s="203" t="s">
        <v>162</v>
      </c>
      <c r="F153" s="204" t="s">
        <v>971</v>
      </c>
      <c r="G153" s="205" t="s">
        <v>5</v>
      </c>
      <c r="H153" s="206">
        <v>1</v>
      </c>
      <c r="I153" s="207"/>
      <c r="J153" s="208">
        <f>ROUND(I153*H153,2)</f>
        <v>0</v>
      </c>
      <c r="K153" s="204" t="s">
        <v>5</v>
      </c>
      <c r="L153" s="47"/>
      <c r="M153" s="209" t="s">
        <v>5</v>
      </c>
      <c r="N153" s="210" t="s">
        <v>41</v>
      </c>
      <c r="O153" s="48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AR153" s="25" t="s">
        <v>140</v>
      </c>
      <c r="AT153" s="25" t="s">
        <v>124</v>
      </c>
      <c r="AU153" s="25" t="s">
        <v>78</v>
      </c>
      <c r="AY153" s="25" t="s">
        <v>121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25" t="s">
        <v>78</v>
      </c>
      <c r="BK153" s="213">
        <f>ROUND(I153*H153,2)</f>
        <v>0</v>
      </c>
      <c r="BL153" s="25" t="s">
        <v>140</v>
      </c>
      <c r="BM153" s="25" t="s">
        <v>972</v>
      </c>
    </row>
    <row r="154" s="1" customFormat="1" ht="16.5" customHeight="1">
      <c r="B154" s="201"/>
      <c r="C154" s="202" t="s">
        <v>541</v>
      </c>
      <c r="D154" s="202" t="s">
        <v>124</v>
      </c>
      <c r="E154" s="203" t="s">
        <v>973</v>
      </c>
      <c r="F154" s="204" t="s">
        <v>974</v>
      </c>
      <c r="G154" s="205" t="s">
        <v>5</v>
      </c>
      <c r="H154" s="206">
        <v>1</v>
      </c>
      <c r="I154" s="207"/>
      <c r="J154" s="208">
        <f>ROUND(I154*H154,2)</f>
        <v>0</v>
      </c>
      <c r="K154" s="204" t="s">
        <v>5</v>
      </c>
      <c r="L154" s="47"/>
      <c r="M154" s="209" t="s">
        <v>5</v>
      </c>
      <c r="N154" s="210" t="s">
        <v>41</v>
      </c>
      <c r="O154" s="48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AR154" s="25" t="s">
        <v>140</v>
      </c>
      <c r="AT154" s="25" t="s">
        <v>124</v>
      </c>
      <c r="AU154" s="25" t="s">
        <v>78</v>
      </c>
      <c r="AY154" s="25" t="s">
        <v>121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25" t="s">
        <v>78</v>
      </c>
      <c r="BK154" s="213">
        <f>ROUND(I154*H154,2)</f>
        <v>0</v>
      </c>
      <c r="BL154" s="25" t="s">
        <v>140</v>
      </c>
      <c r="BM154" s="25" t="s">
        <v>975</v>
      </c>
    </row>
    <row r="155" s="1" customFormat="1" ht="16.5" customHeight="1">
      <c r="B155" s="201"/>
      <c r="C155" s="202" t="s">
        <v>545</v>
      </c>
      <c r="D155" s="202" t="s">
        <v>124</v>
      </c>
      <c r="E155" s="203" t="s">
        <v>976</v>
      </c>
      <c r="F155" s="204" t="s">
        <v>977</v>
      </c>
      <c r="G155" s="205" t="s">
        <v>5</v>
      </c>
      <c r="H155" s="206">
        <v>1</v>
      </c>
      <c r="I155" s="207"/>
      <c r="J155" s="208">
        <f>ROUND(I155*H155,2)</f>
        <v>0</v>
      </c>
      <c r="K155" s="204" t="s">
        <v>5</v>
      </c>
      <c r="L155" s="47"/>
      <c r="M155" s="209" t="s">
        <v>5</v>
      </c>
      <c r="N155" s="210" t="s">
        <v>41</v>
      </c>
      <c r="O155" s="48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AR155" s="25" t="s">
        <v>140</v>
      </c>
      <c r="AT155" s="25" t="s">
        <v>124</v>
      </c>
      <c r="AU155" s="25" t="s">
        <v>78</v>
      </c>
      <c r="AY155" s="25" t="s">
        <v>121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25" t="s">
        <v>78</v>
      </c>
      <c r="BK155" s="213">
        <f>ROUND(I155*H155,2)</f>
        <v>0</v>
      </c>
      <c r="BL155" s="25" t="s">
        <v>140</v>
      </c>
      <c r="BM155" s="25" t="s">
        <v>978</v>
      </c>
    </row>
    <row r="156" s="1" customFormat="1" ht="16.5" customHeight="1">
      <c r="B156" s="201"/>
      <c r="C156" s="202" t="s">
        <v>552</v>
      </c>
      <c r="D156" s="202" t="s">
        <v>124</v>
      </c>
      <c r="E156" s="203" t="s">
        <v>979</v>
      </c>
      <c r="F156" s="204" t="s">
        <v>980</v>
      </c>
      <c r="G156" s="205" t="s">
        <v>5</v>
      </c>
      <c r="H156" s="206">
        <v>1</v>
      </c>
      <c r="I156" s="207"/>
      <c r="J156" s="208">
        <f>ROUND(I156*H156,2)</f>
        <v>0</v>
      </c>
      <c r="K156" s="204" t="s">
        <v>5</v>
      </c>
      <c r="L156" s="47"/>
      <c r="M156" s="209" t="s">
        <v>5</v>
      </c>
      <c r="N156" s="214" t="s">
        <v>41</v>
      </c>
      <c r="O156" s="21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AR156" s="25" t="s">
        <v>140</v>
      </c>
      <c r="AT156" s="25" t="s">
        <v>124</v>
      </c>
      <c r="AU156" s="25" t="s">
        <v>78</v>
      </c>
      <c r="AY156" s="25" t="s">
        <v>121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5" t="s">
        <v>78</v>
      </c>
      <c r="BK156" s="213">
        <f>ROUND(I156*H156,2)</f>
        <v>0</v>
      </c>
      <c r="BL156" s="25" t="s">
        <v>140</v>
      </c>
      <c r="BM156" s="25" t="s">
        <v>981</v>
      </c>
    </row>
    <row r="157" s="1" customFormat="1" ht="6.96" customHeight="1">
      <c r="B157" s="68"/>
      <c r="C157" s="69"/>
      <c r="D157" s="69"/>
      <c r="E157" s="69"/>
      <c r="F157" s="69"/>
      <c r="G157" s="69"/>
      <c r="H157" s="69"/>
      <c r="I157" s="153"/>
      <c r="J157" s="69"/>
      <c r="K157" s="69"/>
      <c r="L157" s="47"/>
    </row>
  </sheetData>
  <autoFilter ref="C79:K156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3" customWidth="1"/>
    <col min="2" max="2" width="1.664063" style="263" customWidth="1"/>
    <col min="3" max="4" width="5" style="263" customWidth="1"/>
    <col min="5" max="5" width="11.67" style="263" customWidth="1"/>
    <col min="6" max="6" width="9.17" style="263" customWidth="1"/>
    <col min="7" max="7" width="5" style="263" customWidth="1"/>
    <col min="8" max="8" width="77.83" style="263" customWidth="1"/>
    <col min="9" max="10" width="20" style="263" customWidth="1"/>
    <col min="11" max="11" width="1.664063" style="263" customWidth="1"/>
  </cols>
  <sheetData>
    <row r="1" ht="37.5" customHeight="1"/>
    <row r="2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982</v>
      </c>
      <c r="D3" s="268"/>
      <c r="E3" s="268"/>
      <c r="F3" s="268"/>
      <c r="G3" s="268"/>
      <c r="H3" s="268"/>
      <c r="I3" s="268"/>
      <c r="J3" s="268"/>
      <c r="K3" s="269"/>
    </row>
    <row r="4" ht="25.5" customHeight="1">
      <c r="B4" s="270"/>
      <c r="C4" s="271" t="s">
        <v>983</v>
      </c>
      <c r="D4" s="271"/>
      <c r="E4" s="271"/>
      <c r="F4" s="271"/>
      <c r="G4" s="271"/>
      <c r="H4" s="271"/>
      <c r="I4" s="271"/>
      <c r="J4" s="271"/>
      <c r="K4" s="272"/>
    </row>
    <row r="5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ht="15" customHeight="1">
      <c r="B6" s="270"/>
      <c r="C6" s="274" t="s">
        <v>984</v>
      </c>
      <c r="D6" s="274"/>
      <c r="E6" s="274"/>
      <c r="F6" s="274"/>
      <c r="G6" s="274"/>
      <c r="H6" s="274"/>
      <c r="I6" s="274"/>
      <c r="J6" s="274"/>
      <c r="K6" s="272"/>
    </row>
    <row r="7" ht="15" customHeight="1">
      <c r="B7" s="275"/>
      <c r="C7" s="274" t="s">
        <v>985</v>
      </c>
      <c r="D7" s="274"/>
      <c r="E7" s="274"/>
      <c r="F7" s="274"/>
      <c r="G7" s="274"/>
      <c r="H7" s="274"/>
      <c r="I7" s="274"/>
      <c r="J7" s="274"/>
      <c r="K7" s="272"/>
    </row>
    <row r="8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ht="15" customHeight="1">
      <c r="B9" s="275"/>
      <c r="C9" s="274" t="s">
        <v>986</v>
      </c>
      <c r="D9" s="274"/>
      <c r="E9" s="274"/>
      <c r="F9" s="274"/>
      <c r="G9" s="274"/>
      <c r="H9" s="274"/>
      <c r="I9" s="274"/>
      <c r="J9" s="274"/>
      <c r="K9" s="272"/>
    </row>
    <row r="10" ht="15" customHeight="1">
      <c r="B10" s="275"/>
      <c r="C10" s="274"/>
      <c r="D10" s="274" t="s">
        <v>987</v>
      </c>
      <c r="E10" s="274"/>
      <c r="F10" s="274"/>
      <c r="G10" s="274"/>
      <c r="H10" s="274"/>
      <c r="I10" s="274"/>
      <c r="J10" s="274"/>
      <c r="K10" s="272"/>
    </row>
    <row r="11" ht="15" customHeight="1">
      <c r="B11" s="275"/>
      <c r="C11" s="276"/>
      <c r="D11" s="274" t="s">
        <v>988</v>
      </c>
      <c r="E11" s="274"/>
      <c r="F11" s="274"/>
      <c r="G11" s="274"/>
      <c r="H11" s="274"/>
      <c r="I11" s="274"/>
      <c r="J11" s="274"/>
      <c r="K11" s="272"/>
    </row>
    <row r="12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ht="15" customHeight="1">
      <c r="B13" s="275"/>
      <c r="C13" s="276"/>
      <c r="D13" s="274" t="s">
        <v>989</v>
      </c>
      <c r="E13" s="274"/>
      <c r="F13" s="274"/>
      <c r="G13" s="274"/>
      <c r="H13" s="274"/>
      <c r="I13" s="274"/>
      <c r="J13" s="274"/>
      <c r="K13" s="272"/>
    </row>
    <row r="14" ht="15" customHeight="1">
      <c r="B14" s="275"/>
      <c r="C14" s="276"/>
      <c r="D14" s="274" t="s">
        <v>990</v>
      </c>
      <c r="E14" s="274"/>
      <c r="F14" s="274"/>
      <c r="G14" s="274"/>
      <c r="H14" s="274"/>
      <c r="I14" s="274"/>
      <c r="J14" s="274"/>
      <c r="K14" s="272"/>
    </row>
    <row r="15" ht="15" customHeight="1">
      <c r="B15" s="275"/>
      <c r="C15" s="276"/>
      <c r="D15" s="274" t="s">
        <v>991</v>
      </c>
      <c r="E15" s="274"/>
      <c r="F15" s="274"/>
      <c r="G15" s="274"/>
      <c r="H15" s="274"/>
      <c r="I15" s="274"/>
      <c r="J15" s="274"/>
      <c r="K15" s="272"/>
    </row>
    <row r="16" ht="15" customHeight="1">
      <c r="B16" s="275"/>
      <c r="C16" s="276"/>
      <c r="D16" s="276"/>
      <c r="E16" s="277" t="s">
        <v>77</v>
      </c>
      <c r="F16" s="274" t="s">
        <v>992</v>
      </c>
      <c r="G16" s="274"/>
      <c r="H16" s="274"/>
      <c r="I16" s="274"/>
      <c r="J16" s="274"/>
      <c r="K16" s="272"/>
    </row>
    <row r="17" ht="15" customHeight="1">
      <c r="B17" s="275"/>
      <c r="C17" s="276"/>
      <c r="D17" s="276"/>
      <c r="E17" s="277" t="s">
        <v>993</v>
      </c>
      <c r="F17" s="274" t="s">
        <v>994</v>
      </c>
      <c r="G17" s="274"/>
      <c r="H17" s="274"/>
      <c r="I17" s="274"/>
      <c r="J17" s="274"/>
      <c r="K17" s="272"/>
    </row>
    <row r="18" ht="15" customHeight="1">
      <c r="B18" s="275"/>
      <c r="C18" s="276"/>
      <c r="D18" s="276"/>
      <c r="E18" s="277" t="s">
        <v>995</v>
      </c>
      <c r="F18" s="274" t="s">
        <v>996</v>
      </c>
      <c r="G18" s="274"/>
      <c r="H18" s="274"/>
      <c r="I18" s="274"/>
      <c r="J18" s="274"/>
      <c r="K18" s="272"/>
    </row>
    <row r="19" ht="15" customHeight="1">
      <c r="B19" s="275"/>
      <c r="C19" s="276"/>
      <c r="D19" s="276"/>
      <c r="E19" s="277" t="s">
        <v>997</v>
      </c>
      <c r="F19" s="274" t="s">
        <v>76</v>
      </c>
      <c r="G19" s="274"/>
      <c r="H19" s="274"/>
      <c r="I19" s="274"/>
      <c r="J19" s="274"/>
      <c r="K19" s="272"/>
    </row>
    <row r="20" ht="15" customHeight="1">
      <c r="B20" s="275"/>
      <c r="C20" s="276"/>
      <c r="D20" s="276"/>
      <c r="E20" s="277" t="s">
        <v>998</v>
      </c>
      <c r="F20" s="274" t="s">
        <v>999</v>
      </c>
      <c r="G20" s="274"/>
      <c r="H20" s="274"/>
      <c r="I20" s="274"/>
      <c r="J20" s="274"/>
      <c r="K20" s="272"/>
    </row>
    <row r="21" ht="15" customHeight="1">
      <c r="B21" s="275"/>
      <c r="C21" s="276"/>
      <c r="D21" s="276"/>
      <c r="E21" s="277" t="s">
        <v>1000</v>
      </c>
      <c r="F21" s="274" t="s">
        <v>1001</v>
      </c>
      <c r="G21" s="274"/>
      <c r="H21" s="274"/>
      <c r="I21" s="274"/>
      <c r="J21" s="274"/>
      <c r="K21" s="272"/>
    </row>
    <row r="22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ht="15" customHeight="1">
      <c r="B23" s="275"/>
      <c r="C23" s="274" t="s">
        <v>1002</v>
      </c>
      <c r="D23" s="274"/>
      <c r="E23" s="274"/>
      <c r="F23" s="274"/>
      <c r="G23" s="274"/>
      <c r="H23" s="274"/>
      <c r="I23" s="274"/>
      <c r="J23" s="274"/>
      <c r="K23" s="272"/>
    </row>
    <row r="24" ht="15" customHeight="1">
      <c r="B24" s="275"/>
      <c r="C24" s="274" t="s">
        <v>1003</v>
      </c>
      <c r="D24" s="274"/>
      <c r="E24" s="274"/>
      <c r="F24" s="274"/>
      <c r="G24" s="274"/>
      <c r="H24" s="274"/>
      <c r="I24" s="274"/>
      <c r="J24" s="274"/>
      <c r="K24" s="272"/>
    </row>
    <row r="25" ht="15" customHeight="1">
      <c r="B25" s="275"/>
      <c r="C25" s="274"/>
      <c r="D25" s="274" t="s">
        <v>1004</v>
      </c>
      <c r="E25" s="274"/>
      <c r="F25" s="274"/>
      <c r="G25" s="274"/>
      <c r="H25" s="274"/>
      <c r="I25" s="274"/>
      <c r="J25" s="274"/>
      <c r="K25" s="272"/>
    </row>
    <row r="26" ht="15" customHeight="1">
      <c r="B26" s="275"/>
      <c r="C26" s="276"/>
      <c r="D26" s="274" t="s">
        <v>1005</v>
      </c>
      <c r="E26" s="274"/>
      <c r="F26" s="274"/>
      <c r="G26" s="274"/>
      <c r="H26" s="274"/>
      <c r="I26" s="274"/>
      <c r="J26" s="274"/>
      <c r="K26" s="272"/>
    </row>
    <row r="27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ht="15" customHeight="1">
      <c r="B28" s="275"/>
      <c r="C28" s="276"/>
      <c r="D28" s="274" t="s">
        <v>1006</v>
      </c>
      <c r="E28" s="274"/>
      <c r="F28" s="274"/>
      <c r="G28" s="274"/>
      <c r="H28" s="274"/>
      <c r="I28" s="274"/>
      <c r="J28" s="274"/>
      <c r="K28" s="272"/>
    </row>
    <row r="29" ht="15" customHeight="1">
      <c r="B29" s="275"/>
      <c r="C29" s="276"/>
      <c r="D29" s="274" t="s">
        <v>1007</v>
      </c>
      <c r="E29" s="274"/>
      <c r="F29" s="274"/>
      <c r="G29" s="274"/>
      <c r="H29" s="274"/>
      <c r="I29" s="274"/>
      <c r="J29" s="274"/>
      <c r="K29" s="272"/>
    </row>
    <row r="30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ht="15" customHeight="1">
      <c r="B31" s="275"/>
      <c r="C31" s="276"/>
      <c r="D31" s="274" t="s">
        <v>1008</v>
      </c>
      <c r="E31" s="274"/>
      <c r="F31" s="274"/>
      <c r="G31" s="274"/>
      <c r="H31" s="274"/>
      <c r="I31" s="274"/>
      <c r="J31" s="274"/>
      <c r="K31" s="272"/>
    </row>
    <row r="32" ht="15" customHeight="1">
      <c r="B32" s="275"/>
      <c r="C32" s="276"/>
      <c r="D32" s="274" t="s">
        <v>1009</v>
      </c>
      <c r="E32" s="274"/>
      <c r="F32" s="274"/>
      <c r="G32" s="274"/>
      <c r="H32" s="274"/>
      <c r="I32" s="274"/>
      <c r="J32" s="274"/>
      <c r="K32" s="272"/>
    </row>
    <row r="33" ht="15" customHeight="1">
      <c r="B33" s="275"/>
      <c r="C33" s="276"/>
      <c r="D33" s="274" t="s">
        <v>1010</v>
      </c>
      <c r="E33" s="274"/>
      <c r="F33" s="274"/>
      <c r="G33" s="274"/>
      <c r="H33" s="274"/>
      <c r="I33" s="274"/>
      <c r="J33" s="274"/>
      <c r="K33" s="272"/>
    </row>
    <row r="34" ht="15" customHeight="1">
      <c r="B34" s="275"/>
      <c r="C34" s="276"/>
      <c r="D34" s="274"/>
      <c r="E34" s="278" t="s">
        <v>105</v>
      </c>
      <c r="F34" s="274"/>
      <c r="G34" s="274" t="s">
        <v>1011</v>
      </c>
      <c r="H34" s="274"/>
      <c r="I34" s="274"/>
      <c r="J34" s="274"/>
      <c r="K34" s="272"/>
    </row>
    <row r="35" ht="30.75" customHeight="1">
      <c r="B35" s="275"/>
      <c r="C35" s="276"/>
      <c r="D35" s="274"/>
      <c r="E35" s="278" t="s">
        <v>1012</v>
      </c>
      <c r="F35" s="274"/>
      <c r="G35" s="274" t="s">
        <v>1013</v>
      </c>
      <c r="H35" s="274"/>
      <c r="I35" s="274"/>
      <c r="J35" s="274"/>
      <c r="K35" s="272"/>
    </row>
    <row r="36" ht="15" customHeight="1">
      <c r="B36" s="275"/>
      <c r="C36" s="276"/>
      <c r="D36" s="274"/>
      <c r="E36" s="278" t="s">
        <v>51</v>
      </c>
      <c r="F36" s="274"/>
      <c r="G36" s="274" t="s">
        <v>1014</v>
      </c>
      <c r="H36" s="274"/>
      <c r="I36" s="274"/>
      <c r="J36" s="274"/>
      <c r="K36" s="272"/>
    </row>
    <row r="37" ht="15" customHeight="1">
      <c r="B37" s="275"/>
      <c r="C37" s="276"/>
      <c r="D37" s="274"/>
      <c r="E37" s="278" t="s">
        <v>106</v>
      </c>
      <c r="F37" s="274"/>
      <c r="G37" s="274" t="s">
        <v>1015</v>
      </c>
      <c r="H37" s="274"/>
      <c r="I37" s="274"/>
      <c r="J37" s="274"/>
      <c r="K37" s="272"/>
    </row>
    <row r="38" ht="15" customHeight="1">
      <c r="B38" s="275"/>
      <c r="C38" s="276"/>
      <c r="D38" s="274"/>
      <c r="E38" s="278" t="s">
        <v>107</v>
      </c>
      <c r="F38" s="274"/>
      <c r="G38" s="274" t="s">
        <v>1016</v>
      </c>
      <c r="H38" s="274"/>
      <c r="I38" s="274"/>
      <c r="J38" s="274"/>
      <c r="K38" s="272"/>
    </row>
    <row r="39" ht="15" customHeight="1">
      <c r="B39" s="275"/>
      <c r="C39" s="276"/>
      <c r="D39" s="274"/>
      <c r="E39" s="278" t="s">
        <v>108</v>
      </c>
      <c r="F39" s="274"/>
      <c r="G39" s="274" t="s">
        <v>1017</v>
      </c>
      <c r="H39" s="274"/>
      <c r="I39" s="274"/>
      <c r="J39" s="274"/>
      <c r="K39" s="272"/>
    </row>
    <row r="40" ht="15" customHeight="1">
      <c r="B40" s="275"/>
      <c r="C40" s="276"/>
      <c r="D40" s="274"/>
      <c r="E40" s="278" t="s">
        <v>1018</v>
      </c>
      <c r="F40" s="274"/>
      <c r="G40" s="274" t="s">
        <v>1019</v>
      </c>
      <c r="H40" s="274"/>
      <c r="I40" s="274"/>
      <c r="J40" s="274"/>
      <c r="K40" s="272"/>
    </row>
    <row r="41" ht="15" customHeight="1">
      <c r="B41" s="275"/>
      <c r="C41" s="276"/>
      <c r="D41" s="274"/>
      <c r="E41" s="278"/>
      <c r="F41" s="274"/>
      <c r="G41" s="274" t="s">
        <v>1020</v>
      </c>
      <c r="H41" s="274"/>
      <c r="I41" s="274"/>
      <c r="J41" s="274"/>
      <c r="K41" s="272"/>
    </row>
    <row r="42" ht="15" customHeight="1">
      <c r="B42" s="275"/>
      <c r="C42" s="276"/>
      <c r="D42" s="274"/>
      <c r="E42" s="278" t="s">
        <v>1021</v>
      </c>
      <c r="F42" s="274"/>
      <c r="G42" s="274" t="s">
        <v>1022</v>
      </c>
      <c r="H42" s="274"/>
      <c r="I42" s="274"/>
      <c r="J42" s="274"/>
      <c r="K42" s="272"/>
    </row>
    <row r="43" ht="15" customHeight="1">
      <c r="B43" s="275"/>
      <c r="C43" s="276"/>
      <c r="D43" s="274"/>
      <c r="E43" s="278" t="s">
        <v>110</v>
      </c>
      <c r="F43" s="274"/>
      <c r="G43" s="274" t="s">
        <v>1023</v>
      </c>
      <c r="H43" s="274"/>
      <c r="I43" s="274"/>
      <c r="J43" s="274"/>
      <c r="K43" s="272"/>
    </row>
    <row r="44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ht="15" customHeight="1">
      <c r="B45" s="275"/>
      <c r="C45" s="276"/>
      <c r="D45" s="274" t="s">
        <v>1024</v>
      </c>
      <c r="E45" s="274"/>
      <c r="F45" s="274"/>
      <c r="G45" s="274"/>
      <c r="H45" s="274"/>
      <c r="I45" s="274"/>
      <c r="J45" s="274"/>
      <c r="K45" s="272"/>
    </row>
    <row r="46" ht="15" customHeight="1">
      <c r="B46" s="275"/>
      <c r="C46" s="276"/>
      <c r="D46" s="276"/>
      <c r="E46" s="274" t="s">
        <v>1025</v>
      </c>
      <c r="F46" s="274"/>
      <c r="G46" s="274"/>
      <c r="H46" s="274"/>
      <c r="I46" s="274"/>
      <c r="J46" s="274"/>
      <c r="K46" s="272"/>
    </row>
    <row r="47" ht="15" customHeight="1">
      <c r="B47" s="275"/>
      <c r="C47" s="276"/>
      <c r="D47" s="276"/>
      <c r="E47" s="274" t="s">
        <v>1026</v>
      </c>
      <c r="F47" s="274"/>
      <c r="G47" s="274"/>
      <c r="H47" s="274"/>
      <c r="I47" s="274"/>
      <c r="J47" s="274"/>
      <c r="K47" s="272"/>
    </row>
    <row r="48" ht="15" customHeight="1">
      <c r="B48" s="275"/>
      <c r="C48" s="276"/>
      <c r="D48" s="276"/>
      <c r="E48" s="274" t="s">
        <v>1027</v>
      </c>
      <c r="F48" s="274"/>
      <c r="G48" s="274"/>
      <c r="H48" s="274"/>
      <c r="I48" s="274"/>
      <c r="J48" s="274"/>
      <c r="K48" s="272"/>
    </row>
    <row r="49" ht="15" customHeight="1">
      <c r="B49" s="275"/>
      <c r="C49" s="276"/>
      <c r="D49" s="274" t="s">
        <v>1028</v>
      </c>
      <c r="E49" s="274"/>
      <c r="F49" s="274"/>
      <c r="G49" s="274"/>
      <c r="H49" s="274"/>
      <c r="I49" s="274"/>
      <c r="J49" s="274"/>
      <c r="K49" s="272"/>
    </row>
    <row r="50" ht="25.5" customHeight="1">
      <c r="B50" s="270"/>
      <c r="C50" s="271" t="s">
        <v>1029</v>
      </c>
      <c r="D50" s="271"/>
      <c r="E50" s="271"/>
      <c r="F50" s="271"/>
      <c r="G50" s="271"/>
      <c r="H50" s="271"/>
      <c r="I50" s="271"/>
      <c r="J50" s="271"/>
      <c r="K50" s="272"/>
    </row>
    <row r="51" ht="5.25" customHeight="1">
      <c r="B51" s="270"/>
      <c r="C51" s="273"/>
      <c r="D51" s="273"/>
      <c r="E51" s="273"/>
      <c r="F51" s="273"/>
      <c r="G51" s="273"/>
      <c r="H51" s="273"/>
      <c r="I51" s="273"/>
      <c r="J51" s="273"/>
      <c r="K51" s="272"/>
    </row>
    <row r="52" ht="15" customHeight="1">
      <c r="B52" s="270"/>
      <c r="C52" s="274" t="s">
        <v>1030</v>
      </c>
      <c r="D52" s="274"/>
      <c r="E52" s="274"/>
      <c r="F52" s="274"/>
      <c r="G52" s="274"/>
      <c r="H52" s="274"/>
      <c r="I52" s="274"/>
      <c r="J52" s="274"/>
      <c r="K52" s="272"/>
    </row>
    <row r="53" ht="15" customHeight="1">
      <c r="B53" s="270"/>
      <c r="C53" s="274" t="s">
        <v>1031</v>
      </c>
      <c r="D53" s="274"/>
      <c r="E53" s="274"/>
      <c r="F53" s="274"/>
      <c r="G53" s="274"/>
      <c r="H53" s="274"/>
      <c r="I53" s="274"/>
      <c r="J53" s="274"/>
      <c r="K53" s="272"/>
    </row>
    <row r="54" ht="12.75" customHeight="1">
      <c r="B54" s="270"/>
      <c r="C54" s="274"/>
      <c r="D54" s="274"/>
      <c r="E54" s="274"/>
      <c r="F54" s="274"/>
      <c r="G54" s="274"/>
      <c r="H54" s="274"/>
      <c r="I54" s="274"/>
      <c r="J54" s="274"/>
      <c r="K54" s="272"/>
    </row>
    <row r="55" ht="15" customHeight="1">
      <c r="B55" s="270"/>
      <c r="C55" s="274" t="s">
        <v>1032</v>
      </c>
      <c r="D55" s="274"/>
      <c r="E55" s="274"/>
      <c r="F55" s="274"/>
      <c r="G55" s="274"/>
      <c r="H55" s="274"/>
      <c r="I55" s="274"/>
      <c r="J55" s="274"/>
      <c r="K55" s="272"/>
    </row>
    <row r="56" ht="15" customHeight="1">
      <c r="B56" s="270"/>
      <c r="C56" s="276"/>
      <c r="D56" s="274" t="s">
        <v>1033</v>
      </c>
      <c r="E56" s="274"/>
      <c r="F56" s="274"/>
      <c r="G56" s="274"/>
      <c r="H56" s="274"/>
      <c r="I56" s="274"/>
      <c r="J56" s="274"/>
      <c r="K56" s="272"/>
    </row>
    <row r="57" ht="15" customHeight="1">
      <c r="B57" s="270"/>
      <c r="C57" s="276"/>
      <c r="D57" s="274" t="s">
        <v>1034</v>
      </c>
      <c r="E57" s="274"/>
      <c r="F57" s="274"/>
      <c r="G57" s="274"/>
      <c r="H57" s="274"/>
      <c r="I57" s="274"/>
      <c r="J57" s="274"/>
      <c r="K57" s="272"/>
    </row>
    <row r="58" ht="15" customHeight="1">
      <c r="B58" s="270"/>
      <c r="C58" s="276"/>
      <c r="D58" s="274" t="s">
        <v>1035</v>
      </c>
      <c r="E58" s="274"/>
      <c r="F58" s="274"/>
      <c r="G58" s="274"/>
      <c r="H58" s="274"/>
      <c r="I58" s="274"/>
      <c r="J58" s="274"/>
      <c r="K58" s="272"/>
    </row>
    <row r="59" ht="15" customHeight="1">
      <c r="B59" s="270"/>
      <c r="C59" s="276"/>
      <c r="D59" s="274" t="s">
        <v>1036</v>
      </c>
      <c r="E59" s="274"/>
      <c r="F59" s="274"/>
      <c r="G59" s="274"/>
      <c r="H59" s="274"/>
      <c r="I59" s="274"/>
      <c r="J59" s="274"/>
      <c r="K59" s="272"/>
    </row>
    <row r="60" ht="15" customHeight="1">
      <c r="B60" s="270"/>
      <c r="C60" s="276"/>
      <c r="D60" s="279" t="s">
        <v>1037</v>
      </c>
      <c r="E60" s="279"/>
      <c r="F60" s="279"/>
      <c r="G60" s="279"/>
      <c r="H60" s="279"/>
      <c r="I60" s="279"/>
      <c r="J60" s="279"/>
      <c r="K60" s="272"/>
    </row>
    <row r="61" ht="15" customHeight="1">
      <c r="B61" s="270"/>
      <c r="C61" s="276"/>
      <c r="D61" s="274" t="s">
        <v>1038</v>
      </c>
      <c r="E61" s="274"/>
      <c r="F61" s="274"/>
      <c r="G61" s="274"/>
      <c r="H61" s="274"/>
      <c r="I61" s="274"/>
      <c r="J61" s="274"/>
      <c r="K61" s="272"/>
    </row>
    <row r="62" ht="12.75" customHeight="1">
      <c r="B62" s="270"/>
      <c r="C62" s="276"/>
      <c r="D62" s="276"/>
      <c r="E62" s="280"/>
      <c r="F62" s="276"/>
      <c r="G62" s="276"/>
      <c r="H62" s="276"/>
      <c r="I62" s="276"/>
      <c r="J62" s="276"/>
      <c r="K62" s="272"/>
    </row>
    <row r="63" ht="15" customHeight="1">
      <c r="B63" s="270"/>
      <c r="C63" s="276"/>
      <c r="D63" s="274" t="s">
        <v>1039</v>
      </c>
      <c r="E63" s="274"/>
      <c r="F63" s="274"/>
      <c r="G63" s="274"/>
      <c r="H63" s="274"/>
      <c r="I63" s="274"/>
      <c r="J63" s="274"/>
      <c r="K63" s="272"/>
    </row>
    <row r="64" ht="15" customHeight="1">
      <c r="B64" s="270"/>
      <c r="C64" s="276"/>
      <c r="D64" s="279" t="s">
        <v>1040</v>
      </c>
      <c r="E64" s="279"/>
      <c r="F64" s="279"/>
      <c r="G64" s="279"/>
      <c r="H64" s="279"/>
      <c r="I64" s="279"/>
      <c r="J64" s="279"/>
      <c r="K64" s="272"/>
    </row>
    <row r="65" ht="15" customHeight="1">
      <c r="B65" s="270"/>
      <c r="C65" s="276"/>
      <c r="D65" s="274" t="s">
        <v>1041</v>
      </c>
      <c r="E65" s="274"/>
      <c r="F65" s="274"/>
      <c r="G65" s="274"/>
      <c r="H65" s="274"/>
      <c r="I65" s="274"/>
      <c r="J65" s="274"/>
      <c r="K65" s="272"/>
    </row>
    <row r="66" ht="15" customHeight="1">
      <c r="B66" s="270"/>
      <c r="C66" s="276"/>
      <c r="D66" s="274" t="s">
        <v>1042</v>
      </c>
      <c r="E66" s="274"/>
      <c r="F66" s="274"/>
      <c r="G66" s="274"/>
      <c r="H66" s="274"/>
      <c r="I66" s="274"/>
      <c r="J66" s="274"/>
      <c r="K66" s="272"/>
    </row>
    <row r="67" ht="15" customHeight="1">
      <c r="B67" s="270"/>
      <c r="C67" s="276"/>
      <c r="D67" s="274" t="s">
        <v>1043</v>
      </c>
      <c r="E67" s="274"/>
      <c r="F67" s="274"/>
      <c r="G67" s="274"/>
      <c r="H67" s="274"/>
      <c r="I67" s="274"/>
      <c r="J67" s="274"/>
      <c r="K67" s="272"/>
    </row>
    <row r="68" ht="15" customHeight="1">
      <c r="B68" s="270"/>
      <c r="C68" s="276"/>
      <c r="D68" s="274" t="s">
        <v>1044</v>
      </c>
      <c r="E68" s="274"/>
      <c r="F68" s="274"/>
      <c r="G68" s="274"/>
      <c r="H68" s="274"/>
      <c r="I68" s="274"/>
      <c r="J68" s="274"/>
      <c r="K68" s="272"/>
    </row>
    <row r="69" ht="12.75" customHeight="1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ht="18.75" customHeight="1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ht="18.75" customHeight="1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ht="7.5" customHeight="1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ht="45" customHeight="1">
      <c r="B73" s="289"/>
      <c r="C73" s="290" t="s">
        <v>91</v>
      </c>
      <c r="D73" s="290"/>
      <c r="E73" s="290"/>
      <c r="F73" s="290"/>
      <c r="G73" s="290"/>
      <c r="H73" s="290"/>
      <c r="I73" s="290"/>
      <c r="J73" s="290"/>
      <c r="K73" s="291"/>
    </row>
    <row r="74" ht="17.25" customHeight="1">
      <c r="B74" s="289"/>
      <c r="C74" s="292" t="s">
        <v>1045</v>
      </c>
      <c r="D74" s="292"/>
      <c r="E74" s="292"/>
      <c r="F74" s="292" t="s">
        <v>1046</v>
      </c>
      <c r="G74" s="293"/>
      <c r="H74" s="292" t="s">
        <v>106</v>
      </c>
      <c r="I74" s="292" t="s">
        <v>55</v>
      </c>
      <c r="J74" s="292" t="s">
        <v>1047</v>
      </c>
      <c r="K74" s="291"/>
    </row>
    <row r="75" ht="17.25" customHeight="1">
      <c r="B75" s="289"/>
      <c r="C75" s="294" t="s">
        <v>1048</v>
      </c>
      <c r="D75" s="294"/>
      <c r="E75" s="294"/>
      <c r="F75" s="295" t="s">
        <v>1049</v>
      </c>
      <c r="G75" s="296"/>
      <c r="H75" s="294"/>
      <c r="I75" s="294"/>
      <c r="J75" s="294" t="s">
        <v>1050</v>
      </c>
      <c r="K75" s="291"/>
    </row>
    <row r="76" ht="5.25" customHeight="1">
      <c r="B76" s="289"/>
      <c r="C76" s="297"/>
      <c r="D76" s="297"/>
      <c r="E76" s="297"/>
      <c r="F76" s="297"/>
      <c r="G76" s="298"/>
      <c r="H76" s="297"/>
      <c r="I76" s="297"/>
      <c r="J76" s="297"/>
      <c r="K76" s="291"/>
    </row>
    <row r="77" ht="15" customHeight="1">
      <c r="B77" s="289"/>
      <c r="C77" s="278" t="s">
        <v>51</v>
      </c>
      <c r="D77" s="297"/>
      <c r="E77" s="297"/>
      <c r="F77" s="299" t="s">
        <v>1051</v>
      </c>
      <c r="G77" s="298"/>
      <c r="H77" s="278" t="s">
        <v>1052</v>
      </c>
      <c r="I77" s="278" t="s">
        <v>1053</v>
      </c>
      <c r="J77" s="278">
        <v>20</v>
      </c>
      <c r="K77" s="291"/>
    </row>
    <row r="78" ht="15" customHeight="1">
      <c r="B78" s="289"/>
      <c r="C78" s="278" t="s">
        <v>1054</v>
      </c>
      <c r="D78" s="278"/>
      <c r="E78" s="278"/>
      <c r="F78" s="299" t="s">
        <v>1051</v>
      </c>
      <c r="G78" s="298"/>
      <c r="H78" s="278" t="s">
        <v>1055</v>
      </c>
      <c r="I78" s="278" t="s">
        <v>1053</v>
      </c>
      <c r="J78" s="278">
        <v>120</v>
      </c>
      <c r="K78" s="291"/>
    </row>
    <row r="79" ht="15" customHeight="1">
      <c r="B79" s="300"/>
      <c r="C79" s="278" t="s">
        <v>1056</v>
      </c>
      <c r="D79" s="278"/>
      <c r="E79" s="278"/>
      <c r="F79" s="299" t="s">
        <v>1057</v>
      </c>
      <c r="G79" s="298"/>
      <c r="H79" s="278" t="s">
        <v>1058</v>
      </c>
      <c r="I79" s="278" t="s">
        <v>1053</v>
      </c>
      <c r="J79" s="278">
        <v>50</v>
      </c>
      <c r="K79" s="291"/>
    </row>
    <row r="80" ht="15" customHeight="1">
      <c r="B80" s="300"/>
      <c r="C80" s="278" t="s">
        <v>1059</v>
      </c>
      <c r="D80" s="278"/>
      <c r="E80" s="278"/>
      <c r="F80" s="299" t="s">
        <v>1051</v>
      </c>
      <c r="G80" s="298"/>
      <c r="H80" s="278" t="s">
        <v>1060</v>
      </c>
      <c r="I80" s="278" t="s">
        <v>1061</v>
      </c>
      <c r="J80" s="278"/>
      <c r="K80" s="291"/>
    </row>
    <row r="81" ht="15" customHeight="1">
      <c r="B81" s="300"/>
      <c r="C81" s="301" t="s">
        <v>1062</v>
      </c>
      <c r="D81" s="301"/>
      <c r="E81" s="301"/>
      <c r="F81" s="302" t="s">
        <v>1057</v>
      </c>
      <c r="G81" s="301"/>
      <c r="H81" s="301" t="s">
        <v>1063</v>
      </c>
      <c r="I81" s="301" t="s">
        <v>1053</v>
      </c>
      <c r="J81" s="301">
        <v>15</v>
      </c>
      <c r="K81" s="291"/>
    </row>
    <row r="82" ht="15" customHeight="1">
      <c r="B82" s="300"/>
      <c r="C82" s="301" t="s">
        <v>1064</v>
      </c>
      <c r="D82" s="301"/>
      <c r="E82" s="301"/>
      <c r="F82" s="302" t="s">
        <v>1057</v>
      </c>
      <c r="G82" s="301"/>
      <c r="H82" s="301" t="s">
        <v>1065</v>
      </c>
      <c r="I82" s="301" t="s">
        <v>1053</v>
      </c>
      <c r="J82" s="301">
        <v>15</v>
      </c>
      <c r="K82" s="291"/>
    </row>
    <row r="83" ht="15" customHeight="1">
      <c r="B83" s="300"/>
      <c r="C83" s="301" t="s">
        <v>1066</v>
      </c>
      <c r="D83" s="301"/>
      <c r="E83" s="301"/>
      <c r="F83" s="302" t="s">
        <v>1057</v>
      </c>
      <c r="G83" s="301"/>
      <c r="H83" s="301" t="s">
        <v>1067</v>
      </c>
      <c r="I83" s="301" t="s">
        <v>1053</v>
      </c>
      <c r="J83" s="301">
        <v>20</v>
      </c>
      <c r="K83" s="291"/>
    </row>
    <row r="84" ht="15" customHeight="1">
      <c r="B84" s="300"/>
      <c r="C84" s="301" t="s">
        <v>1068</v>
      </c>
      <c r="D84" s="301"/>
      <c r="E84" s="301"/>
      <c r="F84" s="302" t="s">
        <v>1057</v>
      </c>
      <c r="G84" s="301"/>
      <c r="H84" s="301" t="s">
        <v>1069</v>
      </c>
      <c r="I84" s="301" t="s">
        <v>1053</v>
      </c>
      <c r="J84" s="301">
        <v>20</v>
      </c>
      <c r="K84" s="291"/>
    </row>
    <row r="85" ht="15" customHeight="1">
      <c r="B85" s="300"/>
      <c r="C85" s="278" t="s">
        <v>1070</v>
      </c>
      <c r="D85" s="278"/>
      <c r="E85" s="278"/>
      <c r="F85" s="299" t="s">
        <v>1057</v>
      </c>
      <c r="G85" s="298"/>
      <c r="H85" s="278" t="s">
        <v>1071</v>
      </c>
      <c r="I85" s="278" t="s">
        <v>1053</v>
      </c>
      <c r="J85" s="278">
        <v>50</v>
      </c>
      <c r="K85" s="291"/>
    </row>
    <row r="86" ht="15" customHeight="1">
      <c r="B86" s="300"/>
      <c r="C86" s="278" t="s">
        <v>1072</v>
      </c>
      <c r="D86" s="278"/>
      <c r="E86" s="278"/>
      <c r="F86" s="299" t="s">
        <v>1057</v>
      </c>
      <c r="G86" s="298"/>
      <c r="H86" s="278" t="s">
        <v>1073</v>
      </c>
      <c r="I86" s="278" t="s">
        <v>1053</v>
      </c>
      <c r="J86" s="278">
        <v>20</v>
      </c>
      <c r="K86" s="291"/>
    </row>
    <row r="87" ht="15" customHeight="1">
      <c r="B87" s="300"/>
      <c r="C87" s="278" t="s">
        <v>1074</v>
      </c>
      <c r="D87" s="278"/>
      <c r="E87" s="278"/>
      <c r="F87" s="299" t="s">
        <v>1057</v>
      </c>
      <c r="G87" s="298"/>
      <c r="H87" s="278" t="s">
        <v>1075</v>
      </c>
      <c r="I87" s="278" t="s">
        <v>1053</v>
      </c>
      <c r="J87" s="278">
        <v>20</v>
      </c>
      <c r="K87" s="291"/>
    </row>
    <row r="88" ht="15" customHeight="1">
      <c r="B88" s="300"/>
      <c r="C88" s="278" t="s">
        <v>1076</v>
      </c>
      <c r="D88" s="278"/>
      <c r="E88" s="278"/>
      <c r="F88" s="299" t="s">
        <v>1057</v>
      </c>
      <c r="G88" s="298"/>
      <c r="H88" s="278" t="s">
        <v>1077</v>
      </c>
      <c r="I88" s="278" t="s">
        <v>1053</v>
      </c>
      <c r="J88" s="278">
        <v>50</v>
      </c>
      <c r="K88" s="291"/>
    </row>
    <row r="89" ht="15" customHeight="1">
      <c r="B89" s="300"/>
      <c r="C89" s="278" t="s">
        <v>1078</v>
      </c>
      <c r="D89" s="278"/>
      <c r="E89" s="278"/>
      <c r="F89" s="299" t="s">
        <v>1057</v>
      </c>
      <c r="G89" s="298"/>
      <c r="H89" s="278" t="s">
        <v>1078</v>
      </c>
      <c r="I89" s="278" t="s">
        <v>1053</v>
      </c>
      <c r="J89" s="278">
        <v>50</v>
      </c>
      <c r="K89" s="291"/>
    </row>
    <row r="90" ht="15" customHeight="1">
      <c r="B90" s="300"/>
      <c r="C90" s="278" t="s">
        <v>111</v>
      </c>
      <c r="D90" s="278"/>
      <c r="E90" s="278"/>
      <c r="F90" s="299" t="s">
        <v>1057</v>
      </c>
      <c r="G90" s="298"/>
      <c r="H90" s="278" t="s">
        <v>1079</v>
      </c>
      <c r="I90" s="278" t="s">
        <v>1053</v>
      </c>
      <c r="J90" s="278">
        <v>255</v>
      </c>
      <c r="K90" s="291"/>
    </row>
    <row r="91" ht="15" customHeight="1">
      <c r="B91" s="300"/>
      <c r="C91" s="278" t="s">
        <v>1080</v>
      </c>
      <c r="D91" s="278"/>
      <c r="E91" s="278"/>
      <c r="F91" s="299" t="s">
        <v>1051</v>
      </c>
      <c r="G91" s="298"/>
      <c r="H91" s="278" t="s">
        <v>1081</v>
      </c>
      <c r="I91" s="278" t="s">
        <v>1082</v>
      </c>
      <c r="J91" s="278"/>
      <c r="K91" s="291"/>
    </row>
    <row r="92" ht="15" customHeight="1">
      <c r="B92" s="300"/>
      <c r="C92" s="278" t="s">
        <v>1083</v>
      </c>
      <c r="D92" s="278"/>
      <c r="E92" s="278"/>
      <c r="F92" s="299" t="s">
        <v>1051</v>
      </c>
      <c r="G92" s="298"/>
      <c r="H92" s="278" t="s">
        <v>1084</v>
      </c>
      <c r="I92" s="278" t="s">
        <v>1085</v>
      </c>
      <c r="J92" s="278"/>
      <c r="K92" s="291"/>
    </row>
    <row r="93" ht="15" customHeight="1">
      <c r="B93" s="300"/>
      <c r="C93" s="278" t="s">
        <v>1086</v>
      </c>
      <c r="D93" s="278"/>
      <c r="E93" s="278"/>
      <c r="F93" s="299" t="s">
        <v>1051</v>
      </c>
      <c r="G93" s="298"/>
      <c r="H93" s="278" t="s">
        <v>1086</v>
      </c>
      <c r="I93" s="278" t="s">
        <v>1085</v>
      </c>
      <c r="J93" s="278"/>
      <c r="K93" s="291"/>
    </row>
    <row r="94" ht="15" customHeight="1">
      <c r="B94" s="300"/>
      <c r="C94" s="278" t="s">
        <v>36</v>
      </c>
      <c r="D94" s="278"/>
      <c r="E94" s="278"/>
      <c r="F94" s="299" t="s">
        <v>1051</v>
      </c>
      <c r="G94" s="298"/>
      <c r="H94" s="278" t="s">
        <v>1087</v>
      </c>
      <c r="I94" s="278" t="s">
        <v>1085</v>
      </c>
      <c r="J94" s="278"/>
      <c r="K94" s="291"/>
    </row>
    <row r="95" ht="15" customHeight="1">
      <c r="B95" s="300"/>
      <c r="C95" s="278" t="s">
        <v>46</v>
      </c>
      <c r="D95" s="278"/>
      <c r="E95" s="278"/>
      <c r="F95" s="299" t="s">
        <v>1051</v>
      </c>
      <c r="G95" s="298"/>
      <c r="H95" s="278" t="s">
        <v>1088</v>
      </c>
      <c r="I95" s="278" t="s">
        <v>1085</v>
      </c>
      <c r="J95" s="278"/>
      <c r="K95" s="291"/>
    </row>
    <row r="96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ht="18.75" customHeight="1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ht="7.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ht="45" customHeight="1">
      <c r="B100" s="289"/>
      <c r="C100" s="290" t="s">
        <v>1089</v>
      </c>
      <c r="D100" s="290"/>
      <c r="E100" s="290"/>
      <c r="F100" s="290"/>
      <c r="G100" s="290"/>
      <c r="H100" s="290"/>
      <c r="I100" s="290"/>
      <c r="J100" s="290"/>
      <c r="K100" s="291"/>
    </row>
    <row r="101" ht="17.25" customHeight="1">
      <c r="B101" s="289"/>
      <c r="C101" s="292" t="s">
        <v>1045</v>
      </c>
      <c r="D101" s="292"/>
      <c r="E101" s="292"/>
      <c r="F101" s="292" t="s">
        <v>1046</v>
      </c>
      <c r="G101" s="293"/>
      <c r="H101" s="292" t="s">
        <v>106</v>
      </c>
      <c r="I101" s="292" t="s">
        <v>55</v>
      </c>
      <c r="J101" s="292" t="s">
        <v>1047</v>
      </c>
      <c r="K101" s="291"/>
    </row>
    <row r="102" ht="17.25" customHeight="1">
      <c r="B102" s="289"/>
      <c r="C102" s="294" t="s">
        <v>1048</v>
      </c>
      <c r="D102" s="294"/>
      <c r="E102" s="294"/>
      <c r="F102" s="295" t="s">
        <v>1049</v>
      </c>
      <c r="G102" s="296"/>
      <c r="H102" s="294"/>
      <c r="I102" s="294"/>
      <c r="J102" s="294" t="s">
        <v>1050</v>
      </c>
      <c r="K102" s="291"/>
    </row>
    <row r="103" ht="5.25" customHeight="1">
      <c r="B103" s="289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ht="15" customHeight="1">
      <c r="B104" s="289"/>
      <c r="C104" s="278" t="s">
        <v>51</v>
      </c>
      <c r="D104" s="297"/>
      <c r="E104" s="297"/>
      <c r="F104" s="299" t="s">
        <v>1051</v>
      </c>
      <c r="G104" s="308"/>
      <c r="H104" s="278" t="s">
        <v>1090</v>
      </c>
      <c r="I104" s="278" t="s">
        <v>1053</v>
      </c>
      <c r="J104" s="278">
        <v>20</v>
      </c>
      <c r="K104" s="291"/>
    </row>
    <row r="105" ht="15" customHeight="1">
      <c r="B105" s="289"/>
      <c r="C105" s="278" t="s">
        <v>1054</v>
      </c>
      <c r="D105" s="278"/>
      <c r="E105" s="278"/>
      <c r="F105" s="299" t="s">
        <v>1051</v>
      </c>
      <c r="G105" s="278"/>
      <c r="H105" s="278" t="s">
        <v>1090</v>
      </c>
      <c r="I105" s="278" t="s">
        <v>1053</v>
      </c>
      <c r="J105" s="278">
        <v>120</v>
      </c>
      <c r="K105" s="291"/>
    </row>
    <row r="106" ht="15" customHeight="1">
      <c r="B106" s="300"/>
      <c r="C106" s="278" t="s">
        <v>1056</v>
      </c>
      <c r="D106" s="278"/>
      <c r="E106" s="278"/>
      <c r="F106" s="299" t="s">
        <v>1057</v>
      </c>
      <c r="G106" s="278"/>
      <c r="H106" s="278" t="s">
        <v>1090</v>
      </c>
      <c r="I106" s="278" t="s">
        <v>1053</v>
      </c>
      <c r="J106" s="278">
        <v>50</v>
      </c>
      <c r="K106" s="291"/>
    </row>
    <row r="107" ht="15" customHeight="1">
      <c r="B107" s="300"/>
      <c r="C107" s="278" t="s">
        <v>1059</v>
      </c>
      <c r="D107" s="278"/>
      <c r="E107" s="278"/>
      <c r="F107" s="299" t="s">
        <v>1051</v>
      </c>
      <c r="G107" s="278"/>
      <c r="H107" s="278" t="s">
        <v>1090</v>
      </c>
      <c r="I107" s="278" t="s">
        <v>1061</v>
      </c>
      <c r="J107" s="278"/>
      <c r="K107" s="291"/>
    </row>
    <row r="108" ht="15" customHeight="1">
      <c r="B108" s="300"/>
      <c r="C108" s="278" t="s">
        <v>1070</v>
      </c>
      <c r="D108" s="278"/>
      <c r="E108" s="278"/>
      <c r="F108" s="299" t="s">
        <v>1057</v>
      </c>
      <c r="G108" s="278"/>
      <c r="H108" s="278" t="s">
        <v>1090</v>
      </c>
      <c r="I108" s="278" t="s">
        <v>1053</v>
      </c>
      <c r="J108" s="278">
        <v>50</v>
      </c>
      <c r="K108" s="291"/>
    </row>
    <row r="109" ht="15" customHeight="1">
      <c r="B109" s="300"/>
      <c r="C109" s="278" t="s">
        <v>1078</v>
      </c>
      <c r="D109" s="278"/>
      <c r="E109" s="278"/>
      <c r="F109" s="299" t="s">
        <v>1057</v>
      </c>
      <c r="G109" s="278"/>
      <c r="H109" s="278" t="s">
        <v>1090</v>
      </c>
      <c r="I109" s="278" t="s">
        <v>1053</v>
      </c>
      <c r="J109" s="278">
        <v>50</v>
      </c>
      <c r="K109" s="291"/>
    </row>
    <row r="110" ht="15" customHeight="1">
      <c r="B110" s="300"/>
      <c r="C110" s="278" t="s">
        <v>1076</v>
      </c>
      <c r="D110" s="278"/>
      <c r="E110" s="278"/>
      <c r="F110" s="299" t="s">
        <v>1057</v>
      </c>
      <c r="G110" s="278"/>
      <c r="H110" s="278" t="s">
        <v>1090</v>
      </c>
      <c r="I110" s="278" t="s">
        <v>1053</v>
      </c>
      <c r="J110" s="278">
        <v>50</v>
      </c>
      <c r="K110" s="291"/>
    </row>
    <row r="111" ht="15" customHeight="1">
      <c r="B111" s="300"/>
      <c r="C111" s="278" t="s">
        <v>51</v>
      </c>
      <c r="D111" s="278"/>
      <c r="E111" s="278"/>
      <c r="F111" s="299" t="s">
        <v>1051</v>
      </c>
      <c r="G111" s="278"/>
      <c r="H111" s="278" t="s">
        <v>1091</v>
      </c>
      <c r="I111" s="278" t="s">
        <v>1053</v>
      </c>
      <c r="J111" s="278">
        <v>20</v>
      </c>
      <c r="K111" s="291"/>
    </row>
    <row r="112" ht="15" customHeight="1">
      <c r="B112" s="300"/>
      <c r="C112" s="278" t="s">
        <v>1092</v>
      </c>
      <c r="D112" s="278"/>
      <c r="E112" s="278"/>
      <c r="F112" s="299" t="s">
        <v>1051</v>
      </c>
      <c r="G112" s="278"/>
      <c r="H112" s="278" t="s">
        <v>1093</v>
      </c>
      <c r="I112" s="278" t="s">
        <v>1053</v>
      </c>
      <c r="J112" s="278">
        <v>120</v>
      </c>
      <c r="K112" s="291"/>
    </row>
    <row r="113" ht="15" customHeight="1">
      <c r="B113" s="300"/>
      <c r="C113" s="278" t="s">
        <v>36</v>
      </c>
      <c r="D113" s="278"/>
      <c r="E113" s="278"/>
      <c r="F113" s="299" t="s">
        <v>1051</v>
      </c>
      <c r="G113" s="278"/>
      <c r="H113" s="278" t="s">
        <v>1094</v>
      </c>
      <c r="I113" s="278" t="s">
        <v>1085</v>
      </c>
      <c r="J113" s="278"/>
      <c r="K113" s="291"/>
    </row>
    <row r="114" ht="15" customHeight="1">
      <c r="B114" s="300"/>
      <c r="C114" s="278" t="s">
        <v>46</v>
      </c>
      <c r="D114" s="278"/>
      <c r="E114" s="278"/>
      <c r="F114" s="299" t="s">
        <v>1051</v>
      </c>
      <c r="G114" s="278"/>
      <c r="H114" s="278" t="s">
        <v>1095</v>
      </c>
      <c r="I114" s="278" t="s">
        <v>1085</v>
      </c>
      <c r="J114" s="278"/>
      <c r="K114" s="291"/>
    </row>
    <row r="115" ht="15" customHeight="1">
      <c r="B115" s="300"/>
      <c r="C115" s="278" t="s">
        <v>55</v>
      </c>
      <c r="D115" s="278"/>
      <c r="E115" s="278"/>
      <c r="F115" s="299" t="s">
        <v>1051</v>
      </c>
      <c r="G115" s="278"/>
      <c r="H115" s="278" t="s">
        <v>1096</v>
      </c>
      <c r="I115" s="278" t="s">
        <v>1097</v>
      </c>
      <c r="J115" s="278"/>
      <c r="K115" s="291"/>
    </row>
    <row r="116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ht="18.75" customHeight="1">
      <c r="B117" s="310"/>
      <c r="C117" s="274"/>
      <c r="D117" s="274"/>
      <c r="E117" s="274"/>
      <c r="F117" s="311"/>
      <c r="G117" s="274"/>
      <c r="H117" s="274"/>
      <c r="I117" s="274"/>
      <c r="J117" s="274"/>
      <c r="K117" s="310"/>
    </row>
    <row r="118" ht="18.75" customHeight="1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ht="45" customHeight="1">
      <c r="B120" s="315"/>
      <c r="C120" s="268" t="s">
        <v>1098</v>
      </c>
      <c r="D120" s="268"/>
      <c r="E120" s="268"/>
      <c r="F120" s="268"/>
      <c r="G120" s="268"/>
      <c r="H120" s="268"/>
      <c r="I120" s="268"/>
      <c r="J120" s="268"/>
      <c r="K120" s="316"/>
    </row>
    <row r="121" ht="17.25" customHeight="1">
      <c r="B121" s="317"/>
      <c r="C121" s="292" t="s">
        <v>1045</v>
      </c>
      <c r="D121" s="292"/>
      <c r="E121" s="292"/>
      <c r="F121" s="292" t="s">
        <v>1046</v>
      </c>
      <c r="G121" s="293"/>
      <c r="H121" s="292" t="s">
        <v>106</v>
      </c>
      <c r="I121" s="292" t="s">
        <v>55</v>
      </c>
      <c r="J121" s="292" t="s">
        <v>1047</v>
      </c>
      <c r="K121" s="318"/>
    </row>
    <row r="122" ht="17.25" customHeight="1">
      <c r="B122" s="317"/>
      <c r="C122" s="294" t="s">
        <v>1048</v>
      </c>
      <c r="D122" s="294"/>
      <c r="E122" s="294"/>
      <c r="F122" s="295" t="s">
        <v>1049</v>
      </c>
      <c r="G122" s="296"/>
      <c r="H122" s="294"/>
      <c r="I122" s="294"/>
      <c r="J122" s="294" t="s">
        <v>1050</v>
      </c>
      <c r="K122" s="318"/>
    </row>
    <row r="123" ht="5.25" customHeight="1">
      <c r="B123" s="319"/>
      <c r="C123" s="297"/>
      <c r="D123" s="297"/>
      <c r="E123" s="297"/>
      <c r="F123" s="297"/>
      <c r="G123" s="278"/>
      <c r="H123" s="297"/>
      <c r="I123" s="297"/>
      <c r="J123" s="297"/>
      <c r="K123" s="320"/>
    </row>
    <row r="124" ht="15" customHeight="1">
      <c r="B124" s="319"/>
      <c r="C124" s="278" t="s">
        <v>1054</v>
      </c>
      <c r="D124" s="297"/>
      <c r="E124" s="297"/>
      <c r="F124" s="299" t="s">
        <v>1051</v>
      </c>
      <c r="G124" s="278"/>
      <c r="H124" s="278" t="s">
        <v>1090</v>
      </c>
      <c r="I124" s="278" t="s">
        <v>1053</v>
      </c>
      <c r="J124" s="278">
        <v>120</v>
      </c>
      <c r="K124" s="321"/>
    </row>
    <row r="125" ht="15" customHeight="1">
      <c r="B125" s="319"/>
      <c r="C125" s="278" t="s">
        <v>1099</v>
      </c>
      <c r="D125" s="278"/>
      <c r="E125" s="278"/>
      <c r="F125" s="299" t="s">
        <v>1051</v>
      </c>
      <c r="G125" s="278"/>
      <c r="H125" s="278" t="s">
        <v>1100</v>
      </c>
      <c r="I125" s="278" t="s">
        <v>1053</v>
      </c>
      <c r="J125" s="278" t="s">
        <v>1101</v>
      </c>
      <c r="K125" s="321"/>
    </row>
    <row r="126" ht="15" customHeight="1">
      <c r="B126" s="319"/>
      <c r="C126" s="278" t="s">
        <v>1000</v>
      </c>
      <c r="D126" s="278"/>
      <c r="E126" s="278"/>
      <c r="F126" s="299" t="s">
        <v>1051</v>
      </c>
      <c r="G126" s="278"/>
      <c r="H126" s="278" t="s">
        <v>1102</v>
      </c>
      <c r="I126" s="278" t="s">
        <v>1053</v>
      </c>
      <c r="J126" s="278" t="s">
        <v>1101</v>
      </c>
      <c r="K126" s="321"/>
    </row>
    <row r="127" ht="15" customHeight="1">
      <c r="B127" s="319"/>
      <c r="C127" s="278" t="s">
        <v>1062</v>
      </c>
      <c r="D127" s="278"/>
      <c r="E127" s="278"/>
      <c r="F127" s="299" t="s">
        <v>1057</v>
      </c>
      <c r="G127" s="278"/>
      <c r="H127" s="278" t="s">
        <v>1063</v>
      </c>
      <c r="I127" s="278" t="s">
        <v>1053</v>
      </c>
      <c r="J127" s="278">
        <v>15</v>
      </c>
      <c r="K127" s="321"/>
    </row>
    <row r="128" ht="15" customHeight="1">
      <c r="B128" s="319"/>
      <c r="C128" s="301" t="s">
        <v>1064</v>
      </c>
      <c r="D128" s="301"/>
      <c r="E128" s="301"/>
      <c r="F128" s="302" t="s">
        <v>1057</v>
      </c>
      <c r="G128" s="301"/>
      <c r="H128" s="301" t="s">
        <v>1065</v>
      </c>
      <c r="I128" s="301" t="s">
        <v>1053</v>
      </c>
      <c r="J128" s="301">
        <v>15</v>
      </c>
      <c r="K128" s="321"/>
    </row>
    <row r="129" ht="15" customHeight="1">
      <c r="B129" s="319"/>
      <c r="C129" s="301" t="s">
        <v>1066</v>
      </c>
      <c r="D129" s="301"/>
      <c r="E129" s="301"/>
      <c r="F129" s="302" t="s">
        <v>1057</v>
      </c>
      <c r="G129" s="301"/>
      <c r="H129" s="301" t="s">
        <v>1067</v>
      </c>
      <c r="I129" s="301" t="s">
        <v>1053</v>
      </c>
      <c r="J129" s="301">
        <v>20</v>
      </c>
      <c r="K129" s="321"/>
    </row>
    <row r="130" ht="15" customHeight="1">
      <c r="B130" s="319"/>
      <c r="C130" s="301" t="s">
        <v>1068</v>
      </c>
      <c r="D130" s="301"/>
      <c r="E130" s="301"/>
      <c r="F130" s="302" t="s">
        <v>1057</v>
      </c>
      <c r="G130" s="301"/>
      <c r="H130" s="301" t="s">
        <v>1069</v>
      </c>
      <c r="I130" s="301" t="s">
        <v>1053</v>
      </c>
      <c r="J130" s="301">
        <v>20</v>
      </c>
      <c r="K130" s="321"/>
    </row>
    <row r="131" ht="15" customHeight="1">
      <c r="B131" s="319"/>
      <c r="C131" s="278" t="s">
        <v>1056</v>
      </c>
      <c r="D131" s="278"/>
      <c r="E131" s="278"/>
      <c r="F131" s="299" t="s">
        <v>1057</v>
      </c>
      <c r="G131" s="278"/>
      <c r="H131" s="278" t="s">
        <v>1090</v>
      </c>
      <c r="I131" s="278" t="s">
        <v>1053</v>
      </c>
      <c r="J131" s="278">
        <v>50</v>
      </c>
      <c r="K131" s="321"/>
    </row>
    <row r="132" ht="15" customHeight="1">
      <c r="B132" s="319"/>
      <c r="C132" s="278" t="s">
        <v>1070</v>
      </c>
      <c r="D132" s="278"/>
      <c r="E132" s="278"/>
      <c r="F132" s="299" t="s">
        <v>1057</v>
      </c>
      <c r="G132" s="278"/>
      <c r="H132" s="278" t="s">
        <v>1090</v>
      </c>
      <c r="I132" s="278" t="s">
        <v>1053</v>
      </c>
      <c r="J132" s="278">
        <v>50</v>
      </c>
      <c r="K132" s="321"/>
    </row>
    <row r="133" ht="15" customHeight="1">
      <c r="B133" s="319"/>
      <c r="C133" s="278" t="s">
        <v>1076</v>
      </c>
      <c r="D133" s="278"/>
      <c r="E133" s="278"/>
      <c r="F133" s="299" t="s">
        <v>1057</v>
      </c>
      <c r="G133" s="278"/>
      <c r="H133" s="278" t="s">
        <v>1090</v>
      </c>
      <c r="I133" s="278" t="s">
        <v>1053</v>
      </c>
      <c r="J133" s="278">
        <v>50</v>
      </c>
      <c r="K133" s="321"/>
    </row>
    <row r="134" ht="15" customHeight="1">
      <c r="B134" s="319"/>
      <c r="C134" s="278" t="s">
        <v>1078</v>
      </c>
      <c r="D134" s="278"/>
      <c r="E134" s="278"/>
      <c r="F134" s="299" t="s">
        <v>1057</v>
      </c>
      <c r="G134" s="278"/>
      <c r="H134" s="278" t="s">
        <v>1090</v>
      </c>
      <c r="I134" s="278" t="s">
        <v>1053</v>
      </c>
      <c r="J134" s="278">
        <v>50</v>
      </c>
      <c r="K134" s="321"/>
    </row>
    <row r="135" ht="15" customHeight="1">
      <c r="B135" s="319"/>
      <c r="C135" s="278" t="s">
        <v>111</v>
      </c>
      <c r="D135" s="278"/>
      <c r="E135" s="278"/>
      <c r="F135" s="299" t="s">
        <v>1057</v>
      </c>
      <c r="G135" s="278"/>
      <c r="H135" s="278" t="s">
        <v>1103</v>
      </c>
      <c r="I135" s="278" t="s">
        <v>1053</v>
      </c>
      <c r="J135" s="278">
        <v>255</v>
      </c>
      <c r="K135" s="321"/>
    </row>
    <row r="136" ht="15" customHeight="1">
      <c r="B136" s="319"/>
      <c r="C136" s="278" t="s">
        <v>1080</v>
      </c>
      <c r="D136" s="278"/>
      <c r="E136" s="278"/>
      <c r="F136" s="299" t="s">
        <v>1051</v>
      </c>
      <c r="G136" s="278"/>
      <c r="H136" s="278" t="s">
        <v>1104</v>
      </c>
      <c r="I136" s="278" t="s">
        <v>1082</v>
      </c>
      <c r="J136" s="278"/>
      <c r="K136" s="321"/>
    </row>
    <row r="137" ht="15" customHeight="1">
      <c r="B137" s="319"/>
      <c r="C137" s="278" t="s">
        <v>1083</v>
      </c>
      <c r="D137" s="278"/>
      <c r="E137" s="278"/>
      <c r="F137" s="299" t="s">
        <v>1051</v>
      </c>
      <c r="G137" s="278"/>
      <c r="H137" s="278" t="s">
        <v>1105</v>
      </c>
      <c r="I137" s="278" t="s">
        <v>1085</v>
      </c>
      <c r="J137" s="278"/>
      <c r="K137" s="321"/>
    </row>
    <row r="138" ht="15" customHeight="1">
      <c r="B138" s="319"/>
      <c r="C138" s="278" t="s">
        <v>1086</v>
      </c>
      <c r="D138" s="278"/>
      <c r="E138" s="278"/>
      <c r="F138" s="299" t="s">
        <v>1051</v>
      </c>
      <c r="G138" s="278"/>
      <c r="H138" s="278" t="s">
        <v>1086</v>
      </c>
      <c r="I138" s="278" t="s">
        <v>1085</v>
      </c>
      <c r="J138" s="278"/>
      <c r="K138" s="321"/>
    </row>
    <row r="139" ht="15" customHeight="1">
      <c r="B139" s="319"/>
      <c r="C139" s="278" t="s">
        <v>36</v>
      </c>
      <c r="D139" s="278"/>
      <c r="E139" s="278"/>
      <c r="F139" s="299" t="s">
        <v>1051</v>
      </c>
      <c r="G139" s="278"/>
      <c r="H139" s="278" t="s">
        <v>1106</v>
      </c>
      <c r="I139" s="278" t="s">
        <v>1085</v>
      </c>
      <c r="J139" s="278"/>
      <c r="K139" s="321"/>
    </row>
    <row r="140" ht="15" customHeight="1">
      <c r="B140" s="319"/>
      <c r="C140" s="278" t="s">
        <v>1107</v>
      </c>
      <c r="D140" s="278"/>
      <c r="E140" s="278"/>
      <c r="F140" s="299" t="s">
        <v>1051</v>
      </c>
      <c r="G140" s="278"/>
      <c r="H140" s="278" t="s">
        <v>1108</v>
      </c>
      <c r="I140" s="278" t="s">
        <v>1085</v>
      </c>
      <c r="J140" s="278"/>
      <c r="K140" s="321"/>
    </row>
    <row r="14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ht="18.75" customHeight="1">
      <c r="B142" s="274"/>
      <c r="C142" s="274"/>
      <c r="D142" s="274"/>
      <c r="E142" s="274"/>
      <c r="F142" s="311"/>
      <c r="G142" s="274"/>
      <c r="H142" s="274"/>
      <c r="I142" s="274"/>
      <c r="J142" s="274"/>
      <c r="K142" s="274"/>
    </row>
    <row r="143" ht="18.75" customHeight="1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ht="7.5" customHeight="1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ht="45" customHeight="1">
      <c r="B145" s="289"/>
      <c r="C145" s="290" t="s">
        <v>1109</v>
      </c>
      <c r="D145" s="290"/>
      <c r="E145" s="290"/>
      <c r="F145" s="290"/>
      <c r="G145" s="290"/>
      <c r="H145" s="290"/>
      <c r="I145" s="290"/>
      <c r="J145" s="290"/>
      <c r="K145" s="291"/>
    </row>
    <row r="146" ht="17.25" customHeight="1">
      <c r="B146" s="289"/>
      <c r="C146" s="292" t="s">
        <v>1045</v>
      </c>
      <c r="D146" s="292"/>
      <c r="E146" s="292"/>
      <c r="F146" s="292" t="s">
        <v>1046</v>
      </c>
      <c r="G146" s="293"/>
      <c r="H146" s="292" t="s">
        <v>106</v>
      </c>
      <c r="I146" s="292" t="s">
        <v>55</v>
      </c>
      <c r="J146" s="292" t="s">
        <v>1047</v>
      </c>
      <c r="K146" s="291"/>
    </row>
    <row r="147" ht="17.25" customHeight="1">
      <c r="B147" s="289"/>
      <c r="C147" s="294" t="s">
        <v>1048</v>
      </c>
      <c r="D147" s="294"/>
      <c r="E147" s="294"/>
      <c r="F147" s="295" t="s">
        <v>1049</v>
      </c>
      <c r="G147" s="296"/>
      <c r="H147" s="294"/>
      <c r="I147" s="294"/>
      <c r="J147" s="294" t="s">
        <v>1050</v>
      </c>
      <c r="K147" s="291"/>
    </row>
    <row r="148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ht="15" customHeight="1">
      <c r="B149" s="300"/>
      <c r="C149" s="325" t="s">
        <v>1054</v>
      </c>
      <c r="D149" s="278"/>
      <c r="E149" s="278"/>
      <c r="F149" s="326" t="s">
        <v>1051</v>
      </c>
      <c r="G149" s="278"/>
      <c r="H149" s="325" t="s">
        <v>1090</v>
      </c>
      <c r="I149" s="325" t="s">
        <v>1053</v>
      </c>
      <c r="J149" s="325">
        <v>120</v>
      </c>
      <c r="K149" s="321"/>
    </row>
    <row r="150" ht="15" customHeight="1">
      <c r="B150" s="300"/>
      <c r="C150" s="325" t="s">
        <v>1099</v>
      </c>
      <c r="D150" s="278"/>
      <c r="E150" s="278"/>
      <c r="F150" s="326" t="s">
        <v>1051</v>
      </c>
      <c r="G150" s="278"/>
      <c r="H150" s="325" t="s">
        <v>1110</v>
      </c>
      <c r="I150" s="325" t="s">
        <v>1053</v>
      </c>
      <c r="J150" s="325" t="s">
        <v>1101</v>
      </c>
      <c r="K150" s="321"/>
    </row>
    <row r="151" ht="15" customHeight="1">
      <c r="B151" s="300"/>
      <c r="C151" s="325" t="s">
        <v>1000</v>
      </c>
      <c r="D151" s="278"/>
      <c r="E151" s="278"/>
      <c r="F151" s="326" t="s">
        <v>1051</v>
      </c>
      <c r="G151" s="278"/>
      <c r="H151" s="325" t="s">
        <v>1111</v>
      </c>
      <c r="I151" s="325" t="s">
        <v>1053</v>
      </c>
      <c r="J151" s="325" t="s">
        <v>1101</v>
      </c>
      <c r="K151" s="321"/>
    </row>
    <row r="152" ht="15" customHeight="1">
      <c r="B152" s="300"/>
      <c r="C152" s="325" t="s">
        <v>1056</v>
      </c>
      <c r="D152" s="278"/>
      <c r="E152" s="278"/>
      <c r="F152" s="326" t="s">
        <v>1057</v>
      </c>
      <c r="G152" s="278"/>
      <c r="H152" s="325" t="s">
        <v>1090</v>
      </c>
      <c r="I152" s="325" t="s">
        <v>1053</v>
      </c>
      <c r="J152" s="325">
        <v>50</v>
      </c>
      <c r="K152" s="321"/>
    </row>
    <row r="153" ht="15" customHeight="1">
      <c r="B153" s="300"/>
      <c r="C153" s="325" t="s">
        <v>1059</v>
      </c>
      <c r="D153" s="278"/>
      <c r="E153" s="278"/>
      <c r="F153" s="326" t="s">
        <v>1051</v>
      </c>
      <c r="G153" s="278"/>
      <c r="H153" s="325" t="s">
        <v>1090</v>
      </c>
      <c r="I153" s="325" t="s">
        <v>1061</v>
      </c>
      <c r="J153" s="325"/>
      <c r="K153" s="321"/>
    </row>
    <row r="154" ht="15" customHeight="1">
      <c r="B154" s="300"/>
      <c r="C154" s="325" t="s">
        <v>1070</v>
      </c>
      <c r="D154" s="278"/>
      <c r="E154" s="278"/>
      <c r="F154" s="326" t="s">
        <v>1057</v>
      </c>
      <c r="G154" s="278"/>
      <c r="H154" s="325" t="s">
        <v>1090</v>
      </c>
      <c r="I154" s="325" t="s">
        <v>1053</v>
      </c>
      <c r="J154" s="325">
        <v>50</v>
      </c>
      <c r="K154" s="321"/>
    </row>
    <row r="155" ht="15" customHeight="1">
      <c r="B155" s="300"/>
      <c r="C155" s="325" t="s">
        <v>1078</v>
      </c>
      <c r="D155" s="278"/>
      <c r="E155" s="278"/>
      <c r="F155" s="326" t="s">
        <v>1057</v>
      </c>
      <c r="G155" s="278"/>
      <c r="H155" s="325" t="s">
        <v>1090</v>
      </c>
      <c r="I155" s="325" t="s">
        <v>1053</v>
      </c>
      <c r="J155" s="325">
        <v>50</v>
      </c>
      <c r="K155" s="321"/>
    </row>
    <row r="156" ht="15" customHeight="1">
      <c r="B156" s="300"/>
      <c r="C156" s="325" t="s">
        <v>1076</v>
      </c>
      <c r="D156" s="278"/>
      <c r="E156" s="278"/>
      <c r="F156" s="326" t="s">
        <v>1057</v>
      </c>
      <c r="G156" s="278"/>
      <c r="H156" s="325" t="s">
        <v>1090</v>
      </c>
      <c r="I156" s="325" t="s">
        <v>1053</v>
      </c>
      <c r="J156" s="325">
        <v>50</v>
      </c>
      <c r="K156" s="321"/>
    </row>
    <row r="157" ht="15" customHeight="1">
      <c r="B157" s="300"/>
      <c r="C157" s="325" t="s">
        <v>96</v>
      </c>
      <c r="D157" s="278"/>
      <c r="E157" s="278"/>
      <c r="F157" s="326" t="s">
        <v>1051</v>
      </c>
      <c r="G157" s="278"/>
      <c r="H157" s="325" t="s">
        <v>1112</v>
      </c>
      <c r="I157" s="325" t="s">
        <v>1053</v>
      </c>
      <c r="J157" s="325" t="s">
        <v>1113</v>
      </c>
      <c r="K157" s="321"/>
    </row>
    <row r="158" ht="15" customHeight="1">
      <c r="B158" s="300"/>
      <c r="C158" s="325" t="s">
        <v>1114</v>
      </c>
      <c r="D158" s="278"/>
      <c r="E158" s="278"/>
      <c r="F158" s="326" t="s">
        <v>1051</v>
      </c>
      <c r="G158" s="278"/>
      <c r="H158" s="325" t="s">
        <v>1115</v>
      </c>
      <c r="I158" s="325" t="s">
        <v>1085</v>
      </c>
      <c r="J158" s="325"/>
      <c r="K158" s="321"/>
    </row>
    <row r="159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ht="18.75" customHeight="1">
      <c r="B160" s="274"/>
      <c r="C160" s="278"/>
      <c r="D160" s="278"/>
      <c r="E160" s="278"/>
      <c r="F160" s="299"/>
      <c r="G160" s="278"/>
      <c r="H160" s="278"/>
      <c r="I160" s="278"/>
      <c r="J160" s="278"/>
      <c r="K160" s="274"/>
    </row>
    <row r="161" ht="18.75" customHeight="1"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</row>
    <row r="162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ht="45" customHeight="1">
      <c r="B163" s="267"/>
      <c r="C163" s="268" t="s">
        <v>1116</v>
      </c>
      <c r="D163" s="268"/>
      <c r="E163" s="268"/>
      <c r="F163" s="268"/>
      <c r="G163" s="268"/>
      <c r="H163" s="268"/>
      <c r="I163" s="268"/>
      <c r="J163" s="268"/>
      <c r="K163" s="269"/>
    </row>
    <row r="164" ht="17.25" customHeight="1">
      <c r="B164" s="267"/>
      <c r="C164" s="292" t="s">
        <v>1045</v>
      </c>
      <c r="D164" s="292"/>
      <c r="E164" s="292"/>
      <c r="F164" s="292" t="s">
        <v>1046</v>
      </c>
      <c r="G164" s="329"/>
      <c r="H164" s="330" t="s">
        <v>106</v>
      </c>
      <c r="I164" s="330" t="s">
        <v>55</v>
      </c>
      <c r="J164" s="292" t="s">
        <v>1047</v>
      </c>
      <c r="K164" s="269"/>
    </row>
    <row r="165" ht="17.25" customHeight="1">
      <c r="B165" s="270"/>
      <c r="C165" s="294" t="s">
        <v>1048</v>
      </c>
      <c r="D165" s="294"/>
      <c r="E165" s="294"/>
      <c r="F165" s="295" t="s">
        <v>1049</v>
      </c>
      <c r="G165" s="331"/>
      <c r="H165" s="332"/>
      <c r="I165" s="332"/>
      <c r="J165" s="294" t="s">
        <v>1050</v>
      </c>
      <c r="K165" s="272"/>
    </row>
    <row r="166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ht="15" customHeight="1">
      <c r="B167" s="300"/>
      <c r="C167" s="278" t="s">
        <v>1054</v>
      </c>
      <c r="D167" s="278"/>
      <c r="E167" s="278"/>
      <c r="F167" s="299" t="s">
        <v>1051</v>
      </c>
      <c r="G167" s="278"/>
      <c r="H167" s="278" t="s">
        <v>1090</v>
      </c>
      <c r="I167" s="278" t="s">
        <v>1053</v>
      </c>
      <c r="J167" s="278">
        <v>120</v>
      </c>
      <c r="K167" s="321"/>
    </row>
    <row r="168" ht="15" customHeight="1">
      <c r="B168" s="300"/>
      <c r="C168" s="278" t="s">
        <v>1099</v>
      </c>
      <c r="D168" s="278"/>
      <c r="E168" s="278"/>
      <c r="F168" s="299" t="s">
        <v>1051</v>
      </c>
      <c r="G168" s="278"/>
      <c r="H168" s="278" t="s">
        <v>1100</v>
      </c>
      <c r="I168" s="278" t="s">
        <v>1053</v>
      </c>
      <c r="J168" s="278" t="s">
        <v>1101</v>
      </c>
      <c r="K168" s="321"/>
    </row>
    <row r="169" ht="15" customHeight="1">
      <c r="B169" s="300"/>
      <c r="C169" s="278" t="s">
        <v>1000</v>
      </c>
      <c r="D169" s="278"/>
      <c r="E169" s="278"/>
      <c r="F169" s="299" t="s">
        <v>1051</v>
      </c>
      <c r="G169" s="278"/>
      <c r="H169" s="278" t="s">
        <v>1117</v>
      </c>
      <c r="I169" s="278" t="s">
        <v>1053</v>
      </c>
      <c r="J169" s="278" t="s">
        <v>1101</v>
      </c>
      <c r="K169" s="321"/>
    </row>
    <row r="170" ht="15" customHeight="1">
      <c r="B170" s="300"/>
      <c r="C170" s="278" t="s">
        <v>1056</v>
      </c>
      <c r="D170" s="278"/>
      <c r="E170" s="278"/>
      <c r="F170" s="299" t="s">
        <v>1057</v>
      </c>
      <c r="G170" s="278"/>
      <c r="H170" s="278" t="s">
        <v>1117</v>
      </c>
      <c r="I170" s="278" t="s">
        <v>1053</v>
      </c>
      <c r="J170" s="278">
        <v>50</v>
      </c>
      <c r="K170" s="321"/>
    </row>
    <row r="171" ht="15" customHeight="1">
      <c r="B171" s="300"/>
      <c r="C171" s="278" t="s">
        <v>1059</v>
      </c>
      <c r="D171" s="278"/>
      <c r="E171" s="278"/>
      <c r="F171" s="299" t="s">
        <v>1051</v>
      </c>
      <c r="G171" s="278"/>
      <c r="H171" s="278" t="s">
        <v>1117</v>
      </c>
      <c r="I171" s="278" t="s">
        <v>1061</v>
      </c>
      <c r="J171" s="278"/>
      <c r="K171" s="321"/>
    </row>
    <row r="172" ht="15" customHeight="1">
      <c r="B172" s="300"/>
      <c r="C172" s="278" t="s">
        <v>1070</v>
      </c>
      <c r="D172" s="278"/>
      <c r="E172" s="278"/>
      <c r="F172" s="299" t="s">
        <v>1057</v>
      </c>
      <c r="G172" s="278"/>
      <c r="H172" s="278" t="s">
        <v>1117</v>
      </c>
      <c r="I172" s="278" t="s">
        <v>1053</v>
      </c>
      <c r="J172" s="278">
        <v>50</v>
      </c>
      <c r="K172" s="321"/>
    </row>
    <row r="173" ht="15" customHeight="1">
      <c r="B173" s="300"/>
      <c r="C173" s="278" t="s">
        <v>1078</v>
      </c>
      <c r="D173" s="278"/>
      <c r="E173" s="278"/>
      <c r="F173" s="299" t="s">
        <v>1057</v>
      </c>
      <c r="G173" s="278"/>
      <c r="H173" s="278" t="s">
        <v>1117</v>
      </c>
      <c r="I173" s="278" t="s">
        <v>1053</v>
      </c>
      <c r="J173" s="278">
        <v>50</v>
      </c>
      <c r="K173" s="321"/>
    </row>
    <row r="174" ht="15" customHeight="1">
      <c r="B174" s="300"/>
      <c r="C174" s="278" t="s">
        <v>1076</v>
      </c>
      <c r="D174" s="278"/>
      <c r="E174" s="278"/>
      <c r="F174" s="299" t="s">
        <v>1057</v>
      </c>
      <c r="G174" s="278"/>
      <c r="H174" s="278" t="s">
        <v>1117</v>
      </c>
      <c r="I174" s="278" t="s">
        <v>1053</v>
      </c>
      <c r="J174" s="278">
        <v>50</v>
      </c>
      <c r="K174" s="321"/>
    </row>
    <row r="175" ht="15" customHeight="1">
      <c r="B175" s="300"/>
      <c r="C175" s="278" t="s">
        <v>105</v>
      </c>
      <c r="D175" s="278"/>
      <c r="E175" s="278"/>
      <c r="F175" s="299" t="s">
        <v>1051</v>
      </c>
      <c r="G175" s="278"/>
      <c r="H175" s="278" t="s">
        <v>1118</v>
      </c>
      <c r="I175" s="278" t="s">
        <v>1119</v>
      </c>
      <c r="J175" s="278"/>
      <c r="K175" s="321"/>
    </row>
    <row r="176" ht="15" customHeight="1">
      <c r="B176" s="300"/>
      <c r="C176" s="278" t="s">
        <v>55</v>
      </c>
      <c r="D176" s="278"/>
      <c r="E176" s="278"/>
      <c r="F176" s="299" t="s">
        <v>1051</v>
      </c>
      <c r="G176" s="278"/>
      <c r="H176" s="278" t="s">
        <v>1120</v>
      </c>
      <c r="I176" s="278" t="s">
        <v>1121</v>
      </c>
      <c r="J176" s="278">
        <v>1</v>
      </c>
      <c r="K176" s="321"/>
    </row>
    <row r="177" ht="15" customHeight="1">
      <c r="B177" s="300"/>
      <c r="C177" s="278" t="s">
        <v>51</v>
      </c>
      <c r="D177" s="278"/>
      <c r="E177" s="278"/>
      <c r="F177" s="299" t="s">
        <v>1051</v>
      </c>
      <c r="G177" s="278"/>
      <c r="H177" s="278" t="s">
        <v>1122</v>
      </c>
      <c r="I177" s="278" t="s">
        <v>1053</v>
      </c>
      <c r="J177" s="278">
        <v>20</v>
      </c>
      <c r="K177" s="321"/>
    </row>
    <row r="178" ht="15" customHeight="1">
      <c r="B178" s="300"/>
      <c r="C178" s="278" t="s">
        <v>106</v>
      </c>
      <c r="D178" s="278"/>
      <c r="E178" s="278"/>
      <c r="F178" s="299" t="s">
        <v>1051</v>
      </c>
      <c r="G178" s="278"/>
      <c r="H178" s="278" t="s">
        <v>1123</v>
      </c>
      <c r="I178" s="278" t="s">
        <v>1053</v>
      </c>
      <c r="J178" s="278">
        <v>255</v>
      </c>
      <c r="K178" s="321"/>
    </row>
    <row r="179" ht="15" customHeight="1">
      <c r="B179" s="300"/>
      <c r="C179" s="278" t="s">
        <v>107</v>
      </c>
      <c r="D179" s="278"/>
      <c r="E179" s="278"/>
      <c r="F179" s="299" t="s">
        <v>1051</v>
      </c>
      <c r="G179" s="278"/>
      <c r="H179" s="278" t="s">
        <v>1016</v>
      </c>
      <c r="I179" s="278" t="s">
        <v>1053</v>
      </c>
      <c r="J179" s="278">
        <v>10</v>
      </c>
      <c r="K179" s="321"/>
    </row>
    <row r="180" ht="15" customHeight="1">
      <c r="B180" s="300"/>
      <c r="C180" s="278" t="s">
        <v>108</v>
      </c>
      <c r="D180" s="278"/>
      <c r="E180" s="278"/>
      <c r="F180" s="299" t="s">
        <v>1051</v>
      </c>
      <c r="G180" s="278"/>
      <c r="H180" s="278" t="s">
        <v>1124</v>
      </c>
      <c r="I180" s="278" t="s">
        <v>1085</v>
      </c>
      <c r="J180" s="278"/>
      <c r="K180" s="321"/>
    </row>
    <row r="181" ht="15" customHeight="1">
      <c r="B181" s="300"/>
      <c r="C181" s="278" t="s">
        <v>1125</v>
      </c>
      <c r="D181" s="278"/>
      <c r="E181" s="278"/>
      <c r="F181" s="299" t="s">
        <v>1051</v>
      </c>
      <c r="G181" s="278"/>
      <c r="H181" s="278" t="s">
        <v>1126</v>
      </c>
      <c r="I181" s="278" t="s">
        <v>1085</v>
      </c>
      <c r="J181" s="278"/>
      <c r="K181" s="321"/>
    </row>
    <row r="182" ht="15" customHeight="1">
      <c r="B182" s="300"/>
      <c r="C182" s="278" t="s">
        <v>1114</v>
      </c>
      <c r="D182" s="278"/>
      <c r="E182" s="278"/>
      <c r="F182" s="299" t="s">
        <v>1051</v>
      </c>
      <c r="G182" s="278"/>
      <c r="H182" s="278" t="s">
        <v>1127</v>
      </c>
      <c r="I182" s="278" t="s">
        <v>1085</v>
      </c>
      <c r="J182" s="278"/>
      <c r="K182" s="321"/>
    </row>
    <row r="183" ht="15" customHeight="1">
      <c r="B183" s="300"/>
      <c r="C183" s="278" t="s">
        <v>110</v>
      </c>
      <c r="D183" s="278"/>
      <c r="E183" s="278"/>
      <c r="F183" s="299" t="s">
        <v>1057</v>
      </c>
      <c r="G183" s="278"/>
      <c r="H183" s="278" t="s">
        <v>1128</v>
      </c>
      <c r="I183" s="278" t="s">
        <v>1053</v>
      </c>
      <c r="J183" s="278">
        <v>50</v>
      </c>
      <c r="K183" s="321"/>
    </row>
    <row r="184" ht="15" customHeight="1">
      <c r="B184" s="300"/>
      <c r="C184" s="278" t="s">
        <v>1129</v>
      </c>
      <c r="D184" s="278"/>
      <c r="E184" s="278"/>
      <c r="F184" s="299" t="s">
        <v>1057</v>
      </c>
      <c r="G184" s="278"/>
      <c r="H184" s="278" t="s">
        <v>1130</v>
      </c>
      <c r="I184" s="278" t="s">
        <v>1131</v>
      </c>
      <c r="J184" s="278"/>
      <c r="K184" s="321"/>
    </row>
    <row r="185" ht="15" customHeight="1">
      <c r="B185" s="300"/>
      <c r="C185" s="278" t="s">
        <v>1132</v>
      </c>
      <c r="D185" s="278"/>
      <c r="E185" s="278"/>
      <c r="F185" s="299" t="s">
        <v>1057</v>
      </c>
      <c r="G185" s="278"/>
      <c r="H185" s="278" t="s">
        <v>1133</v>
      </c>
      <c r="I185" s="278" t="s">
        <v>1131</v>
      </c>
      <c r="J185" s="278"/>
      <c r="K185" s="321"/>
    </row>
    <row r="186" ht="15" customHeight="1">
      <c r="B186" s="300"/>
      <c r="C186" s="278" t="s">
        <v>1134</v>
      </c>
      <c r="D186" s="278"/>
      <c r="E186" s="278"/>
      <c r="F186" s="299" t="s">
        <v>1057</v>
      </c>
      <c r="G186" s="278"/>
      <c r="H186" s="278" t="s">
        <v>1135</v>
      </c>
      <c r="I186" s="278" t="s">
        <v>1131</v>
      </c>
      <c r="J186" s="278"/>
      <c r="K186" s="321"/>
    </row>
    <row r="187" ht="15" customHeight="1">
      <c r="B187" s="300"/>
      <c r="C187" s="333" t="s">
        <v>1136</v>
      </c>
      <c r="D187" s="278"/>
      <c r="E187" s="278"/>
      <c r="F187" s="299" t="s">
        <v>1057</v>
      </c>
      <c r="G187" s="278"/>
      <c r="H187" s="278" t="s">
        <v>1137</v>
      </c>
      <c r="I187" s="278" t="s">
        <v>1138</v>
      </c>
      <c r="J187" s="334" t="s">
        <v>1139</v>
      </c>
      <c r="K187" s="321"/>
    </row>
    <row r="188" ht="15" customHeight="1">
      <c r="B188" s="300"/>
      <c r="C188" s="284" t="s">
        <v>40</v>
      </c>
      <c r="D188" s="278"/>
      <c r="E188" s="278"/>
      <c r="F188" s="299" t="s">
        <v>1051</v>
      </c>
      <c r="G188" s="278"/>
      <c r="H188" s="274" t="s">
        <v>1140</v>
      </c>
      <c r="I188" s="278" t="s">
        <v>1141</v>
      </c>
      <c r="J188" s="278"/>
      <c r="K188" s="321"/>
    </row>
    <row r="189" ht="15" customHeight="1">
      <c r="B189" s="300"/>
      <c r="C189" s="284" t="s">
        <v>1142</v>
      </c>
      <c r="D189" s="278"/>
      <c r="E189" s="278"/>
      <c r="F189" s="299" t="s">
        <v>1051</v>
      </c>
      <c r="G189" s="278"/>
      <c r="H189" s="278" t="s">
        <v>1143</v>
      </c>
      <c r="I189" s="278" t="s">
        <v>1085</v>
      </c>
      <c r="J189" s="278"/>
      <c r="K189" s="321"/>
    </row>
    <row r="190" ht="15" customHeight="1">
      <c r="B190" s="300"/>
      <c r="C190" s="284" t="s">
        <v>1144</v>
      </c>
      <c r="D190" s="278"/>
      <c r="E190" s="278"/>
      <c r="F190" s="299" t="s">
        <v>1051</v>
      </c>
      <c r="G190" s="278"/>
      <c r="H190" s="278" t="s">
        <v>1145</v>
      </c>
      <c r="I190" s="278" t="s">
        <v>1085</v>
      </c>
      <c r="J190" s="278"/>
      <c r="K190" s="321"/>
    </row>
    <row r="191" ht="15" customHeight="1">
      <c r="B191" s="300"/>
      <c r="C191" s="284" t="s">
        <v>1146</v>
      </c>
      <c r="D191" s="278"/>
      <c r="E191" s="278"/>
      <c r="F191" s="299" t="s">
        <v>1057</v>
      </c>
      <c r="G191" s="278"/>
      <c r="H191" s="278" t="s">
        <v>1147</v>
      </c>
      <c r="I191" s="278" t="s">
        <v>1085</v>
      </c>
      <c r="J191" s="278"/>
      <c r="K191" s="321"/>
    </row>
    <row r="192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ht="18.75" customHeight="1">
      <c r="B193" s="274"/>
      <c r="C193" s="278"/>
      <c r="D193" s="278"/>
      <c r="E193" s="278"/>
      <c r="F193" s="299"/>
      <c r="G193" s="278"/>
      <c r="H193" s="278"/>
      <c r="I193" s="278"/>
      <c r="J193" s="278"/>
      <c r="K193" s="274"/>
    </row>
    <row r="194" ht="18.75" customHeight="1">
      <c r="B194" s="274"/>
      <c r="C194" s="278"/>
      <c r="D194" s="278"/>
      <c r="E194" s="278"/>
      <c r="F194" s="299"/>
      <c r="G194" s="278"/>
      <c r="H194" s="278"/>
      <c r="I194" s="278"/>
      <c r="J194" s="278"/>
      <c r="K194" s="274"/>
    </row>
    <row r="195" ht="18.75" customHeight="1"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</row>
    <row r="196" ht="13.5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ht="21">
      <c r="B197" s="267"/>
      <c r="C197" s="268" t="s">
        <v>1148</v>
      </c>
      <c r="D197" s="268"/>
      <c r="E197" s="268"/>
      <c r="F197" s="268"/>
      <c r="G197" s="268"/>
      <c r="H197" s="268"/>
      <c r="I197" s="268"/>
      <c r="J197" s="268"/>
      <c r="K197" s="269"/>
    </row>
    <row r="198" ht="25.5" customHeight="1">
      <c r="B198" s="267"/>
      <c r="C198" s="336" t="s">
        <v>1149</v>
      </c>
      <c r="D198" s="336"/>
      <c r="E198" s="336"/>
      <c r="F198" s="336" t="s">
        <v>1150</v>
      </c>
      <c r="G198" s="337"/>
      <c r="H198" s="336" t="s">
        <v>1151</v>
      </c>
      <c r="I198" s="336"/>
      <c r="J198" s="336"/>
      <c r="K198" s="269"/>
    </row>
    <row r="199" ht="5.25" customHeight="1">
      <c r="B199" s="300"/>
      <c r="C199" s="297"/>
      <c r="D199" s="297"/>
      <c r="E199" s="297"/>
      <c r="F199" s="297"/>
      <c r="G199" s="278"/>
      <c r="H199" s="297"/>
      <c r="I199" s="297"/>
      <c r="J199" s="297"/>
      <c r="K199" s="321"/>
    </row>
    <row r="200" ht="15" customHeight="1">
      <c r="B200" s="300"/>
      <c r="C200" s="278" t="s">
        <v>1141</v>
      </c>
      <c r="D200" s="278"/>
      <c r="E200" s="278"/>
      <c r="F200" s="299" t="s">
        <v>41</v>
      </c>
      <c r="G200" s="278"/>
      <c r="H200" s="278" t="s">
        <v>1152</v>
      </c>
      <c r="I200" s="278"/>
      <c r="J200" s="278"/>
      <c r="K200" s="321"/>
    </row>
    <row r="201" ht="15" customHeight="1">
      <c r="B201" s="300"/>
      <c r="C201" s="306"/>
      <c r="D201" s="278"/>
      <c r="E201" s="278"/>
      <c r="F201" s="299" t="s">
        <v>42</v>
      </c>
      <c r="G201" s="278"/>
      <c r="H201" s="278" t="s">
        <v>1153</v>
      </c>
      <c r="I201" s="278"/>
      <c r="J201" s="278"/>
      <c r="K201" s="321"/>
    </row>
    <row r="202" ht="15" customHeight="1">
      <c r="B202" s="300"/>
      <c r="C202" s="306"/>
      <c r="D202" s="278"/>
      <c r="E202" s="278"/>
      <c r="F202" s="299" t="s">
        <v>45</v>
      </c>
      <c r="G202" s="278"/>
      <c r="H202" s="278" t="s">
        <v>1154</v>
      </c>
      <c r="I202" s="278"/>
      <c r="J202" s="278"/>
      <c r="K202" s="321"/>
    </row>
    <row r="203" ht="15" customHeight="1">
      <c r="B203" s="300"/>
      <c r="C203" s="278"/>
      <c r="D203" s="278"/>
      <c r="E203" s="278"/>
      <c r="F203" s="299" t="s">
        <v>43</v>
      </c>
      <c r="G203" s="278"/>
      <c r="H203" s="278" t="s">
        <v>1155</v>
      </c>
      <c r="I203" s="278"/>
      <c r="J203" s="278"/>
      <c r="K203" s="321"/>
    </row>
    <row r="204" ht="15" customHeight="1">
      <c r="B204" s="300"/>
      <c r="C204" s="278"/>
      <c r="D204" s="278"/>
      <c r="E204" s="278"/>
      <c r="F204" s="299" t="s">
        <v>44</v>
      </c>
      <c r="G204" s="278"/>
      <c r="H204" s="278" t="s">
        <v>1156</v>
      </c>
      <c r="I204" s="278"/>
      <c r="J204" s="278"/>
      <c r="K204" s="321"/>
    </row>
    <row r="205" ht="15" customHeight="1">
      <c r="B205" s="300"/>
      <c r="C205" s="278"/>
      <c r="D205" s="278"/>
      <c r="E205" s="278"/>
      <c r="F205" s="299"/>
      <c r="G205" s="278"/>
      <c r="H205" s="278"/>
      <c r="I205" s="278"/>
      <c r="J205" s="278"/>
      <c r="K205" s="321"/>
    </row>
    <row r="206" ht="15" customHeight="1">
      <c r="B206" s="300"/>
      <c r="C206" s="278" t="s">
        <v>1097</v>
      </c>
      <c r="D206" s="278"/>
      <c r="E206" s="278"/>
      <c r="F206" s="299" t="s">
        <v>77</v>
      </c>
      <c r="G206" s="278"/>
      <c r="H206" s="278" t="s">
        <v>1157</v>
      </c>
      <c r="I206" s="278"/>
      <c r="J206" s="278"/>
      <c r="K206" s="321"/>
    </row>
    <row r="207" ht="15" customHeight="1">
      <c r="B207" s="300"/>
      <c r="C207" s="306"/>
      <c r="D207" s="278"/>
      <c r="E207" s="278"/>
      <c r="F207" s="299" t="s">
        <v>995</v>
      </c>
      <c r="G207" s="278"/>
      <c r="H207" s="278" t="s">
        <v>996</v>
      </c>
      <c r="I207" s="278"/>
      <c r="J207" s="278"/>
      <c r="K207" s="321"/>
    </row>
    <row r="208" ht="15" customHeight="1">
      <c r="B208" s="300"/>
      <c r="C208" s="278"/>
      <c r="D208" s="278"/>
      <c r="E208" s="278"/>
      <c r="F208" s="299" t="s">
        <v>993</v>
      </c>
      <c r="G208" s="278"/>
      <c r="H208" s="278" t="s">
        <v>1158</v>
      </c>
      <c r="I208" s="278"/>
      <c r="J208" s="278"/>
      <c r="K208" s="321"/>
    </row>
    <row r="209" ht="15" customHeight="1">
      <c r="B209" s="338"/>
      <c r="C209" s="306"/>
      <c r="D209" s="306"/>
      <c r="E209" s="306"/>
      <c r="F209" s="299" t="s">
        <v>997</v>
      </c>
      <c r="G209" s="284"/>
      <c r="H209" s="325" t="s">
        <v>76</v>
      </c>
      <c r="I209" s="325"/>
      <c r="J209" s="325"/>
      <c r="K209" s="339"/>
    </row>
    <row r="210" ht="15" customHeight="1">
      <c r="B210" s="338"/>
      <c r="C210" s="306"/>
      <c r="D210" s="306"/>
      <c r="E210" s="306"/>
      <c r="F210" s="299" t="s">
        <v>998</v>
      </c>
      <c r="G210" s="284"/>
      <c r="H210" s="325" t="s">
        <v>1159</v>
      </c>
      <c r="I210" s="325"/>
      <c r="J210" s="325"/>
      <c r="K210" s="339"/>
    </row>
    <row r="211" ht="15" customHeight="1">
      <c r="B211" s="338"/>
      <c r="C211" s="306"/>
      <c r="D211" s="306"/>
      <c r="E211" s="306"/>
      <c r="F211" s="340"/>
      <c r="G211" s="284"/>
      <c r="H211" s="341"/>
      <c r="I211" s="341"/>
      <c r="J211" s="341"/>
      <c r="K211" s="339"/>
    </row>
    <row r="212" ht="15" customHeight="1">
      <c r="B212" s="338"/>
      <c r="C212" s="278" t="s">
        <v>1121</v>
      </c>
      <c r="D212" s="306"/>
      <c r="E212" s="306"/>
      <c r="F212" s="299">
        <v>1</v>
      </c>
      <c r="G212" s="284"/>
      <c r="H212" s="325" t="s">
        <v>1160</v>
      </c>
      <c r="I212" s="325"/>
      <c r="J212" s="325"/>
      <c r="K212" s="339"/>
    </row>
    <row r="213" ht="15" customHeight="1">
      <c r="B213" s="338"/>
      <c r="C213" s="306"/>
      <c r="D213" s="306"/>
      <c r="E213" s="306"/>
      <c r="F213" s="299">
        <v>2</v>
      </c>
      <c r="G213" s="284"/>
      <c r="H213" s="325" t="s">
        <v>1161</v>
      </c>
      <c r="I213" s="325"/>
      <c r="J213" s="325"/>
      <c r="K213" s="339"/>
    </row>
    <row r="214" ht="15" customHeight="1">
      <c r="B214" s="338"/>
      <c r="C214" s="306"/>
      <c r="D214" s="306"/>
      <c r="E214" s="306"/>
      <c r="F214" s="299">
        <v>3</v>
      </c>
      <c r="G214" s="284"/>
      <c r="H214" s="325" t="s">
        <v>1162</v>
      </c>
      <c r="I214" s="325"/>
      <c r="J214" s="325"/>
      <c r="K214" s="339"/>
    </row>
    <row r="215" ht="15" customHeight="1">
      <c r="B215" s="338"/>
      <c r="C215" s="306"/>
      <c r="D215" s="306"/>
      <c r="E215" s="306"/>
      <c r="F215" s="299">
        <v>4</v>
      </c>
      <c r="G215" s="284"/>
      <c r="H215" s="325" t="s">
        <v>1163</v>
      </c>
      <c r="I215" s="325"/>
      <c r="J215" s="325"/>
      <c r="K215" s="339"/>
    </row>
    <row r="216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2018-12-04T09:43:28Z</dcterms:created>
  <dcterms:modified xsi:type="dcterms:W3CDTF">2018-12-04T09:43:34Z</dcterms:modified>
</cp:coreProperties>
</file>