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52-2018_1 - SO 101 PARKO..."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'052-2018_1 - SO 101 PARKO...'!$C$88:$K$406</definedName>
    <definedName name="_xlnm.Print_Area" localSheetId="1">'052-2018_1 - SO 101 PARKO...'!$C$4:$J$39,'052-2018_1 - SO 101 PARKO...'!$C$45:$J$70,'052-2018_1 - SO 101 PARKO...'!$C$76:$K$406</definedName>
    <definedName name="_xlnm.Print_Titles" localSheetId="1">'052-2018_1 - SO 101 PARKO...'!$88:$88</definedName>
    <definedName name="_xlnm.Print_Area" localSheetId="2">'Pokyny pro vyplnění'!$B$2:$K$71,'Pokyny pro vyplnění'!$B$74:$K$118,'Pokyny pro vyplnění'!$B$121:$K$190,'Pokyny pro vyplnění'!$B$198:$K$218</definedName>
  </definedNames>
  <calcPr/>
</workbook>
</file>

<file path=xl/calcChain.xml><?xml version="1.0" encoding="utf-8"?>
<calcChain xmlns="http://schemas.openxmlformats.org/spreadsheetml/2006/main">
  <c i="2" r="J37"/>
  <c r="J36"/>
  <c i="1" r="AY55"/>
  <c i="2" r="J35"/>
  <c i="1" r="AX55"/>
  <c i="2" r="BI402"/>
  <c r="BH402"/>
  <c r="BG402"/>
  <c r="BF402"/>
  <c r="T402"/>
  <c r="T401"/>
  <c r="R402"/>
  <c r="R401"/>
  <c r="P402"/>
  <c r="P401"/>
  <c r="BK402"/>
  <c r="BK401"/>
  <c r="J401"/>
  <c r="J402"/>
  <c r="BE402"/>
  <c r="J69"/>
  <c r="BI400"/>
  <c r="BH400"/>
  <c r="BG400"/>
  <c r="BF400"/>
  <c r="T400"/>
  <c r="R400"/>
  <c r="P400"/>
  <c r="BK400"/>
  <c r="J400"/>
  <c r="BE400"/>
  <c r="BI399"/>
  <c r="BH399"/>
  <c r="BG399"/>
  <c r="BF399"/>
  <c r="T399"/>
  <c r="R399"/>
  <c r="P399"/>
  <c r="BK399"/>
  <c r="J399"/>
  <c r="BE399"/>
  <c r="BI398"/>
  <c r="BH398"/>
  <c r="BG398"/>
  <c r="BF398"/>
  <c r="T398"/>
  <c r="R398"/>
  <c r="P398"/>
  <c r="BK398"/>
  <c r="J398"/>
  <c r="BE398"/>
  <c r="BI397"/>
  <c r="BH397"/>
  <c r="BG397"/>
  <c r="BF397"/>
  <c r="T397"/>
  <c r="R397"/>
  <c r="P397"/>
  <c r="BK397"/>
  <c r="J397"/>
  <c r="BE397"/>
  <c r="BI396"/>
  <c r="BH396"/>
  <c r="BG396"/>
  <c r="BF396"/>
  <c r="T396"/>
  <c r="R396"/>
  <c r="P396"/>
  <c r="BK396"/>
  <c r="J396"/>
  <c r="BE396"/>
  <c r="BI395"/>
  <c r="BH395"/>
  <c r="BG395"/>
  <c r="BF395"/>
  <c r="T395"/>
  <c r="R395"/>
  <c r="P395"/>
  <c r="BK395"/>
  <c r="J395"/>
  <c r="BE395"/>
  <c r="BI394"/>
  <c r="BH394"/>
  <c r="BG394"/>
  <c r="BF394"/>
  <c r="T394"/>
  <c r="T393"/>
  <c r="R394"/>
  <c r="R393"/>
  <c r="P394"/>
  <c r="P393"/>
  <c r="BK394"/>
  <c r="BK393"/>
  <c r="J393"/>
  <c r="J394"/>
  <c r="BE394"/>
  <c r="J68"/>
  <c r="BI392"/>
  <c r="BH392"/>
  <c r="BG392"/>
  <c r="BF392"/>
  <c r="T392"/>
  <c r="T391"/>
  <c r="R392"/>
  <c r="R391"/>
  <c r="P392"/>
  <c r="P391"/>
  <c r="BK392"/>
  <c r="BK391"/>
  <c r="J391"/>
  <c r="J392"/>
  <c r="BE392"/>
  <c r="J67"/>
  <c r="BI390"/>
  <c r="BH390"/>
  <c r="BG390"/>
  <c r="BF390"/>
  <c r="T390"/>
  <c r="R390"/>
  <c r="P390"/>
  <c r="BK390"/>
  <c r="J390"/>
  <c r="BE390"/>
  <c r="BI387"/>
  <c r="BH387"/>
  <c r="BG387"/>
  <c r="BF387"/>
  <c r="T387"/>
  <c r="R387"/>
  <c r="P387"/>
  <c r="BK387"/>
  <c r="J387"/>
  <c r="BE387"/>
  <c r="BI384"/>
  <c r="BH384"/>
  <c r="BG384"/>
  <c r="BF384"/>
  <c r="T384"/>
  <c r="R384"/>
  <c r="P384"/>
  <c r="BK384"/>
  <c r="J384"/>
  <c r="BE384"/>
  <c r="BI376"/>
  <c r="BH376"/>
  <c r="BG376"/>
  <c r="BF376"/>
  <c r="T376"/>
  <c r="R376"/>
  <c r="P376"/>
  <c r="BK376"/>
  <c r="J376"/>
  <c r="BE376"/>
  <c r="BI373"/>
  <c r="BH373"/>
  <c r="BG373"/>
  <c r="BF373"/>
  <c r="T373"/>
  <c r="R373"/>
  <c r="P373"/>
  <c r="BK373"/>
  <c r="J373"/>
  <c r="BE373"/>
  <c r="BI357"/>
  <c r="BH357"/>
  <c r="BG357"/>
  <c r="BF357"/>
  <c r="T357"/>
  <c r="R357"/>
  <c r="P357"/>
  <c r="BK357"/>
  <c r="J357"/>
  <c r="BE357"/>
  <c r="BI354"/>
  <c r="BH354"/>
  <c r="BG354"/>
  <c r="BF354"/>
  <c r="T354"/>
  <c r="R354"/>
  <c r="P354"/>
  <c r="BK354"/>
  <c r="J354"/>
  <c r="BE354"/>
  <c r="BI346"/>
  <c r="BH346"/>
  <c r="BG346"/>
  <c r="BF346"/>
  <c r="T346"/>
  <c r="T345"/>
  <c r="R346"/>
  <c r="R345"/>
  <c r="P346"/>
  <c r="P345"/>
  <c r="BK346"/>
  <c r="BK345"/>
  <c r="J345"/>
  <c r="J346"/>
  <c r="BE346"/>
  <c r="J66"/>
  <c r="BI344"/>
  <c r="BH344"/>
  <c r="BG344"/>
  <c r="BF344"/>
  <c r="T344"/>
  <c r="R344"/>
  <c r="P344"/>
  <c r="BK344"/>
  <c r="J344"/>
  <c r="BE344"/>
  <c r="BI343"/>
  <c r="BH343"/>
  <c r="BG343"/>
  <c r="BF343"/>
  <c r="T343"/>
  <c r="R343"/>
  <c r="P343"/>
  <c r="BK343"/>
  <c r="J343"/>
  <c r="BE343"/>
  <c r="BI342"/>
  <c r="BH342"/>
  <c r="BG342"/>
  <c r="BF342"/>
  <c r="T342"/>
  <c r="R342"/>
  <c r="P342"/>
  <c r="BK342"/>
  <c r="J342"/>
  <c r="BE342"/>
  <c r="BI340"/>
  <c r="BH340"/>
  <c r="BG340"/>
  <c r="BF340"/>
  <c r="T340"/>
  <c r="R340"/>
  <c r="P340"/>
  <c r="BK340"/>
  <c r="J340"/>
  <c r="BE340"/>
  <c r="BI338"/>
  <c r="BH338"/>
  <c r="BG338"/>
  <c r="BF338"/>
  <c r="T338"/>
  <c r="R338"/>
  <c r="P338"/>
  <c r="BK338"/>
  <c r="J338"/>
  <c r="BE338"/>
  <c r="BI335"/>
  <c r="BH335"/>
  <c r="BG335"/>
  <c r="BF335"/>
  <c r="T335"/>
  <c r="R335"/>
  <c r="P335"/>
  <c r="BK335"/>
  <c r="J335"/>
  <c r="BE335"/>
  <c r="BI332"/>
  <c r="BH332"/>
  <c r="BG332"/>
  <c r="BF332"/>
  <c r="T332"/>
  <c r="R332"/>
  <c r="P332"/>
  <c r="BK332"/>
  <c r="J332"/>
  <c r="BE332"/>
  <c r="BI326"/>
  <c r="BH326"/>
  <c r="BG326"/>
  <c r="BF326"/>
  <c r="T326"/>
  <c r="R326"/>
  <c r="P326"/>
  <c r="BK326"/>
  <c r="J326"/>
  <c r="BE326"/>
  <c r="BI323"/>
  <c r="BH323"/>
  <c r="BG323"/>
  <c r="BF323"/>
  <c r="T323"/>
  <c r="R323"/>
  <c r="P323"/>
  <c r="BK323"/>
  <c r="J323"/>
  <c r="BE323"/>
  <c r="BI318"/>
  <c r="BH318"/>
  <c r="BG318"/>
  <c r="BF318"/>
  <c r="T318"/>
  <c r="R318"/>
  <c r="P318"/>
  <c r="BK318"/>
  <c r="J318"/>
  <c r="BE318"/>
  <c r="BI313"/>
  <c r="BH313"/>
  <c r="BG313"/>
  <c r="BF313"/>
  <c r="T313"/>
  <c r="R313"/>
  <c r="P313"/>
  <c r="BK313"/>
  <c r="J313"/>
  <c r="BE313"/>
  <c r="BI306"/>
  <c r="BH306"/>
  <c r="BG306"/>
  <c r="BF306"/>
  <c r="T306"/>
  <c r="R306"/>
  <c r="P306"/>
  <c r="BK306"/>
  <c r="J306"/>
  <c r="BE306"/>
  <c r="BI301"/>
  <c r="BH301"/>
  <c r="BG301"/>
  <c r="BF301"/>
  <c r="T301"/>
  <c r="R301"/>
  <c r="P301"/>
  <c r="BK301"/>
  <c r="J301"/>
  <c r="BE301"/>
  <c r="BI296"/>
  <c r="BH296"/>
  <c r="BG296"/>
  <c r="BF296"/>
  <c r="T296"/>
  <c r="R296"/>
  <c r="P296"/>
  <c r="BK296"/>
  <c r="J296"/>
  <c r="BE296"/>
  <c r="BI295"/>
  <c r="BH295"/>
  <c r="BG295"/>
  <c r="BF295"/>
  <c r="T295"/>
  <c r="R295"/>
  <c r="P295"/>
  <c r="BK295"/>
  <c r="J295"/>
  <c r="BE295"/>
  <c r="BI289"/>
  <c r="BH289"/>
  <c r="BG289"/>
  <c r="BF289"/>
  <c r="T289"/>
  <c r="R289"/>
  <c r="P289"/>
  <c r="BK289"/>
  <c r="J289"/>
  <c r="BE289"/>
  <c r="BI286"/>
  <c r="BH286"/>
  <c r="BG286"/>
  <c r="BF286"/>
  <c r="T286"/>
  <c r="R286"/>
  <c r="P286"/>
  <c r="BK286"/>
  <c r="J286"/>
  <c r="BE286"/>
  <c r="BI283"/>
  <c r="BH283"/>
  <c r="BG283"/>
  <c r="BF283"/>
  <c r="T283"/>
  <c r="R283"/>
  <c r="P283"/>
  <c r="BK283"/>
  <c r="J283"/>
  <c r="BE283"/>
  <c r="BI280"/>
  <c r="BH280"/>
  <c r="BG280"/>
  <c r="BF280"/>
  <c r="T280"/>
  <c r="R280"/>
  <c r="P280"/>
  <c r="BK280"/>
  <c r="J280"/>
  <c r="BE280"/>
  <c r="BI274"/>
  <c r="BH274"/>
  <c r="BG274"/>
  <c r="BF274"/>
  <c r="T274"/>
  <c r="T273"/>
  <c r="R274"/>
  <c r="R273"/>
  <c r="P274"/>
  <c r="P273"/>
  <c r="BK274"/>
  <c r="BK273"/>
  <c r="J273"/>
  <c r="J274"/>
  <c r="BE274"/>
  <c r="J65"/>
  <c r="BI271"/>
  <c r="BH271"/>
  <c r="BG271"/>
  <c r="BF271"/>
  <c r="T271"/>
  <c r="T270"/>
  <c r="R271"/>
  <c r="R270"/>
  <c r="P271"/>
  <c r="P270"/>
  <c r="BK271"/>
  <c r="BK270"/>
  <c r="J270"/>
  <c r="J271"/>
  <c r="BE271"/>
  <c r="J64"/>
  <c r="BI268"/>
  <c r="BH268"/>
  <c r="BG268"/>
  <c r="BF268"/>
  <c r="T268"/>
  <c r="R268"/>
  <c r="P268"/>
  <c r="BK268"/>
  <c r="J268"/>
  <c r="BE268"/>
  <c r="BI264"/>
  <c r="BH264"/>
  <c r="BG264"/>
  <c r="BF264"/>
  <c r="T264"/>
  <c r="R264"/>
  <c r="P264"/>
  <c r="BK264"/>
  <c r="J264"/>
  <c r="BE264"/>
  <c r="BI262"/>
  <c r="BH262"/>
  <c r="BG262"/>
  <c r="BF262"/>
  <c r="T262"/>
  <c r="R262"/>
  <c r="P262"/>
  <c r="BK262"/>
  <c r="J262"/>
  <c r="BE262"/>
  <c r="BI260"/>
  <c r="BH260"/>
  <c r="BG260"/>
  <c r="BF260"/>
  <c r="T260"/>
  <c r="R260"/>
  <c r="P260"/>
  <c r="BK260"/>
  <c r="J260"/>
  <c r="BE260"/>
  <c r="BI254"/>
  <c r="BH254"/>
  <c r="BG254"/>
  <c r="BF254"/>
  <c r="T254"/>
  <c r="R254"/>
  <c r="P254"/>
  <c r="BK254"/>
  <c r="J254"/>
  <c r="BE254"/>
  <c r="BI251"/>
  <c r="BH251"/>
  <c r="BG251"/>
  <c r="BF251"/>
  <c r="T251"/>
  <c r="R251"/>
  <c r="P251"/>
  <c r="BK251"/>
  <c r="J251"/>
  <c r="BE251"/>
  <c r="BI244"/>
  <c r="BH244"/>
  <c r="BG244"/>
  <c r="BF244"/>
  <c r="T244"/>
  <c r="R244"/>
  <c r="P244"/>
  <c r="BK244"/>
  <c r="J244"/>
  <c r="BE244"/>
  <c r="BI238"/>
  <c r="BH238"/>
  <c r="BG238"/>
  <c r="BF238"/>
  <c r="T238"/>
  <c r="T237"/>
  <c r="R238"/>
  <c r="R237"/>
  <c r="P238"/>
  <c r="P237"/>
  <c r="BK238"/>
  <c r="BK237"/>
  <c r="J237"/>
  <c r="J238"/>
  <c r="BE238"/>
  <c r="J63"/>
  <c r="BI234"/>
  <c r="BH234"/>
  <c r="BG234"/>
  <c r="BF234"/>
  <c r="T234"/>
  <c r="R234"/>
  <c r="P234"/>
  <c r="BK234"/>
  <c r="J234"/>
  <c r="BE234"/>
  <c r="BI230"/>
  <c r="BH230"/>
  <c r="BG230"/>
  <c r="BF230"/>
  <c r="T230"/>
  <c r="R230"/>
  <c r="P230"/>
  <c r="BK230"/>
  <c r="J230"/>
  <c r="BE230"/>
  <c r="BI227"/>
  <c r="BH227"/>
  <c r="BG227"/>
  <c r="BF227"/>
  <c r="T227"/>
  <c r="R227"/>
  <c r="P227"/>
  <c r="BK227"/>
  <c r="J227"/>
  <c r="BE227"/>
  <c r="BI223"/>
  <c r="BH223"/>
  <c r="BG223"/>
  <c r="BF223"/>
  <c r="T223"/>
  <c r="T222"/>
  <c r="R223"/>
  <c r="R222"/>
  <c r="P223"/>
  <c r="P222"/>
  <c r="BK223"/>
  <c r="BK222"/>
  <c r="J222"/>
  <c r="J223"/>
  <c r="BE223"/>
  <c r="J62"/>
  <c r="BI218"/>
  <c r="BH218"/>
  <c r="BG218"/>
  <c r="BF218"/>
  <c r="T218"/>
  <c r="R218"/>
  <c r="P218"/>
  <c r="BK218"/>
  <c r="J218"/>
  <c r="BE218"/>
  <c r="BI212"/>
  <c r="BH212"/>
  <c r="BG212"/>
  <c r="BF212"/>
  <c r="T212"/>
  <c r="R212"/>
  <c r="P212"/>
  <c r="BK212"/>
  <c r="J212"/>
  <c r="BE212"/>
  <c r="BI210"/>
  <c r="BH210"/>
  <c r="BG210"/>
  <c r="BF210"/>
  <c r="T210"/>
  <c r="R210"/>
  <c r="P210"/>
  <c r="BK210"/>
  <c r="J210"/>
  <c r="BE210"/>
  <c r="BI206"/>
  <c r="BH206"/>
  <c r="BG206"/>
  <c r="BF206"/>
  <c r="T206"/>
  <c r="R206"/>
  <c r="P206"/>
  <c r="BK206"/>
  <c r="J206"/>
  <c r="BE206"/>
  <c r="BI203"/>
  <c r="BH203"/>
  <c r="BG203"/>
  <c r="BF203"/>
  <c r="T203"/>
  <c r="R203"/>
  <c r="P203"/>
  <c r="BK203"/>
  <c r="J203"/>
  <c r="BE203"/>
  <c r="BI199"/>
  <c r="BH199"/>
  <c r="BG199"/>
  <c r="BF199"/>
  <c r="T199"/>
  <c r="R199"/>
  <c r="P199"/>
  <c r="BK199"/>
  <c r="J199"/>
  <c r="BE199"/>
  <c r="BI193"/>
  <c r="BH193"/>
  <c r="BG193"/>
  <c r="BF193"/>
  <c r="T193"/>
  <c r="R193"/>
  <c r="P193"/>
  <c r="BK193"/>
  <c r="J193"/>
  <c r="BE193"/>
  <c r="BI187"/>
  <c r="BH187"/>
  <c r="BG187"/>
  <c r="BF187"/>
  <c r="T187"/>
  <c r="R187"/>
  <c r="P187"/>
  <c r="BK187"/>
  <c r="J187"/>
  <c r="BE187"/>
  <c r="BI185"/>
  <c r="BH185"/>
  <c r="BG185"/>
  <c r="BF185"/>
  <c r="T185"/>
  <c r="R185"/>
  <c r="P185"/>
  <c r="BK185"/>
  <c r="J185"/>
  <c r="BE185"/>
  <c r="BI179"/>
  <c r="BH179"/>
  <c r="BG179"/>
  <c r="BF179"/>
  <c r="T179"/>
  <c r="R179"/>
  <c r="P179"/>
  <c r="BK179"/>
  <c r="J179"/>
  <c r="BE179"/>
  <c r="BI173"/>
  <c r="BH173"/>
  <c r="BG173"/>
  <c r="BF173"/>
  <c r="T173"/>
  <c r="R173"/>
  <c r="P173"/>
  <c r="BK173"/>
  <c r="J173"/>
  <c r="BE173"/>
  <c r="BI170"/>
  <c r="BH170"/>
  <c r="BG170"/>
  <c r="BF170"/>
  <c r="T170"/>
  <c r="R170"/>
  <c r="P170"/>
  <c r="BK170"/>
  <c r="J170"/>
  <c r="BE170"/>
  <c r="BI164"/>
  <c r="BH164"/>
  <c r="BG164"/>
  <c r="BF164"/>
  <c r="T164"/>
  <c r="R164"/>
  <c r="P164"/>
  <c r="BK164"/>
  <c r="J164"/>
  <c r="BE164"/>
  <c r="BI153"/>
  <c r="BH153"/>
  <c r="BG153"/>
  <c r="BF153"/>
  <c r="T153"/>
  <c r="R153"/>
  <c r="P153"/>
  <c r="BK153"/>
  <c r="J153"/>
  <c r="BE153"/>
  <c r="BI150"/>
  <c r="BH150"/>
  <c r="BG150"/>
  <c r="BF150"/>
  <c r="T150"/>
  <c r="R150"/>
  <c r="P150"/>
  <c r="BK150"/>
  <c r="J150"/>
  <c r="BE150"/>
  <c r="BI147"/>
  <c r="BH147"/>
  <c r="BG147"/>
  <c r="BF147"/>
  <c r="T147"/>
  <c r="R147"/>
  <c r="P147"/>
  <c r="BK147"/>
  <c r="J147"/>
  <c r="BE147"/>
  <c r="BI143"/>
  <c r="BH143"/>
  <c r="BG143"/>
  <c r="BF143"/>
  <c r="T143"/>
  <c r="R143"/>
  <c r="P143"/>
  <c r="BK143"/>
  <c r="J143"/>
  <c r="BE143"/>
  <c r="BI140"/>
  <c r="BH140"/>
  <c r="BG140"/>
  <c r="BF140"/>
  <c r="T140"/>
  <c r="R140"/>
  <c r="P140"/>
  <c r="BK140"/>
  <c r="J140"/>
  <c r="BE140"/>
  <c r="BI136"/>
  <c r="BH136"/>
  <c r="BG136"/>
  <c r="BF136"/>
  <c r="T136"/>
  <c r="R136"/>
  <c r="P136"/>
  <c r="BK136"/>
  <c r="J136"/>
  <c r="BE136"/>
  <c r="BI132"/>
  <c r="BH132"/>
  <c r="BG132"/>
  <c r="BF132"/>
  <c r="T132"/>
  <c r="R132"/>
  <c r="P132"/>
  <c r="BK132"/>
  <c r="J132"/>
  <c r="BE132"/>
  <c r="BI130"/>
  <c r="BH130"/>
  <c r="BG130"/>
  <c r="BF130"/>
  <c r="T130"/>
  <c r="R130"/>
  <c r="P130"/>
  <c r="BK130"/>
  <c r="J130"/>
  <c r="BE130"/>
  <c r="BI128"/>
  <c r="BH128"/>
  <c r="BG128"/>
  <c r="BF128"/>
  <c r="T128"/>
  <c r="R128"/>
  <c r="P128"/>
  <c r="BK128"/>
  <c r="J128"/>
  <c r="BE128"/>
  <c r="BI126"/>
  <c r="BH126"/>
  <c r="BG126"/>
  <c r="BF126"/>
  <c r="T126"/>
  <c r="R126"/>
  <c r="P126"/>
  <c r="BK126"/>
  <c r="J126"/>
  <c r="BE126"/>
  <c r="BI124"/>
  <c r="BH124"/>
  <c r="BG124"/>
  <c r="BF124"/>
  <c r="T124"/>
  <c r="R124"/>
  <c r="P124"/>
  <c r="BK124"/>
  <c r="J124"/>
  <c r="BE124"/>
  <c r="BI122"/>
  <c r="BH122"/>
  <c r="BG122"/>
  <c r="BF122"/>
  <c r="T122"/>
  <c r="R122"/>
  <c r="P122"/>
  <c r="BK122"/>
  <c r="J122"/>
  <c r="BE122"/>
  <c r="BI119"/>
  <c r="BH119"/>
  <c r="BG119"/>
  <c r="BF119"/>
  <c r="T119"/>
  <c r="R119"/>
  <c r="P119"/>
  <c r="BK119"/>
  <c r="J119"/>
  <c r="BE119"/>
  <c r="BI114"/>
  <c r="BH114"/>
  <c r="BG114"/>
  <c r="BF114"/>
  <c r="T114"/>
  <c r="R114"/>
  <c r="P114"/>
  <c r="BK114"/>
  <c r="J114"/>
  <c r="BE114"/>
  <c r="BI109"/>
  <c r="BH109"/>
  <c r="BG109"/>
  <c r="BF109"/>
  <c r="T109"/>
  <c r="R109"/>
  <c r="P109"/>
  <c r="BK109"/>
  <c r="J109"/>
  <c r="BE109"/>
  <c r="BI104"/>
  <c r="BH104"/>
  <c r="BG104"/>
  <c r="BF104"/>
  <c r="T104"/>
  <c r="R104"/>
  <c r="P104"/>
  <c r="BK104"/>
  <c r="J104"/>
  <c r="BE104"/>
  <c r="BI96"/>
  <c r="BH96"/>
  <c r="BG96"/>
  <c r="BF96"/>
  <c r="T96"/>
  <c r="R96"/>
  <c r="P96"/>
  <c r="BK96"/>
  <c r="J96"/>
  <c r="BE96"/>
  <c r="BI92"/>
  <c r="F37"/>
  <c i="1" r="BD55"/>
  <c i="2" r="BH92"/>
  <c r="F36"/>
  <c i="1" r="BC55"/>
  <c i="2" r="BG92"/>
  <c r="F35"/>
  <c i="1" r="BB55"/>
  <c i="2" r="BF92"/>
  <c r="J34"/>
  <c i="1" r="AW55"/>
  <c i="2" r="F34"/>
  <c i="1" r="BA55"/>
  <c i="2" r="T92"/>
  <c r="T91"/>
  <c r="T90"/>
  <c r="T89"/>
  <c r="R92"/>
  <c r="R91"/>
  <c r="R90"/>
  <c r="R89"/>
  <c r="P92"/>
  <c r="P91"/>
  <c r="P90"/>
  <c r="P89"/>
  <c i="1" r="AU55"/>
  <c i="2" r="BK92"/>
  <c r="BK91"/>
  <c r="J91"/>
  <c r="BK90"/>
  <c r="J90"/>
  <c r="BK89"/>
  <c r="J89"/>
  <c r="J59"/>
  <c r="J30"/>
  <c i="1" r="AG55"/>
  <c i="2" r="J92"/>
  <c r="BE92"/>
  <c r="J33"/>
  <c i="1" r="AV55"/>
  <c i="2" r="F33"/>
  <c i="1" r="AZ55"/>
  <c i="2" r="J61"/>
  <c r="J60"/>
  <c r="J86"/>
  <c r="J85"/>
  <c r="F85"/>
  <c r="F83"/>
  <c r="E81"/>
  <c r="J55"/>
  <c r="J54"/>
  <c r="F54"/>
  <c r="F52"/>
  <c r="E50"/>
  <c r="J39"/>
  <c r="J18"/>
  <c r="E18"/>
  <c r="F86"/>
  <c r="F55"/>
  <c r="J17"/>
  <c r="J12"/>
  <c r="J83"/>
  <c r="J52"/>
  <c r="E7"/>
  <c r="E79"/>
  <c r="E48"/>
  <c i="1" r="BD54"/>
  <c r="W33"/>
  <c r="BC54"/>
  <c r="W32"/>
  <c r="BB54"/>
  <c r="W31"/>
  <c r="BA54"/>
  <c r="W30"/>
  <c r="AZ54"/>
  <c r="W29"/>
  <c r="AY54"/>
  <c r="AX54"/>
  <c r="AW54"/>
  <c r="AK30"/>
  <c r="AV54"/>
  <c r="AK29"/>
  <c r="AU54"/>
  <c r="AT54"/>
  <c r="AS54"/>
  <c r="AG54"/>
  <c r="AK2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<sst xmlns="http://schemas.openxmlformats.org/spreadsheetml/2006/main">
  <si>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</si>
  <si>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</si>
  <si>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</si>
  <si>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</si>
  <si>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</si>
  <si>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{a86ffc94-aa32-4997-97dc-ed3f18d2fcdb}</t>
  </si>
  <si>
    <t>0,01</t>
  </si>
  <si>
    <t>21</t>
  </si>
  <si>
    <t>15</t>
  </si>
  <si>
    <t>REKAPITULACE STAVBY</t>
  </si>
  <si>
    <t xml:space="preserve">v ---  níže se nacházejí doplnkové a pomocné údaje k sestavám  --- v</t>
  </si>
  <si>
    <t>Návod na vyplnění</t>
  </si>
  <si>
    <t>0,001</t>
  </si>
  <si>
    <t>Kód:</t>
  </si>
  <si>
    <t>052/2018</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</si>
  <si>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</si>
  <si>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</si>
  <si>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Parkoviště u BISS ul. Jaselská, Přelouč</t>
  </si>
  <si>
    <t>KSO:</t>
  </si>
  <si>
    <t/>
  </si>
  <si>
    <t>CC-CZ:</t>
  </si>
  <si>
    <t>Místo:</t>
  </si>
  <si>
    <t>ul. Jaselská u BISS</t>
  </si>
  <si>
    <t>Datum:</t>
  </si>
  <si>
    <t>18. 12. 2018</t>
  </si>
  <si>
    <t>Zadavatel:</t>
  </si>
  <si>
    <t>IČ:</t>
  </si>
  <si>
    <t>00274101</t>
  </si>
  <si>
    <t>Město Přelouč</t>
  </si>
  <si>
    <t>DIČ:</t>
  </si>
  <si>
    <t>CZ00274101</t>
  </si>
  <si>
    <t>Uchazeč:</t>
  </si>
  <si>
    <t>Vyplň údaj</t>
  </si>
  <si>
    <t>Projektant:</t>
  </si>
  <si>
    <t>01873687</t>
  </si>
  <si>
    <t>DI PROJEKT s.r.o.</t>
  </si>
  <si>
    <t>CZ01873687</t>
  </si>
  <si>
    <t>True</t>
  </si>
  <si>
    <t>Zpracovatel:</t>
  </si>
  <si>
    <t>DI PROJET s.r.o.</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</si>
  <si>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</si>
  <si>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</si>
  <si>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</si>
  <si>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</si>
  <si>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</si>
  <si>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</si>
  <si>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</si>
  <si>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</si>
  <si>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</si>
  <si>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</si>
  <si>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</si>
  <si>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</si>
  <si>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</si>
  <si>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</si>
  <si>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</si>
  <si>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</si>
  <si>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</si>
  <si>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</si>
  <si>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</si>
  <si>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</si>
  <si>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</si>
  <si>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</si>
  <si>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</si>
  <si>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</si>
  <si>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</si>
  <si>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</si>
  <si>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</si>
  <si>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</si>
  <si>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</si>
  <si>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</si>
  <si>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</si>
  <si>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</si>
  <si>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</si>
  <si>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</si>
  <si>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</si>
  <si>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</si>
  <si>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</si>
  <si>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</si>
  <si>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</si>
  <si>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</si>
  <si>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</si>
  <si>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052/2018_1</t>
  </si>
  <si>
    <t>SO 101 PARKOVIŠTĚ</t>
  </si>
  <si>
    <t>STA</t>
  </si>
  <si>
    <t>1</t>
  </si>
  <si>
    <t>{7fc45a9a-f0ca-4ae4-b901-23166910c120}</t>
  </si>
  <si>
    <t>2</t>
  </si>
  <si>
    <t>KRYCÍ LIST SOUPISU PRACÍ</t>
  </si>
  <si>
    <t>Objekt:</t>
  </si>
  <si>
    <t>052/2018_1 - SO 101 PARKOVIŠTĚ</t>
  </si>
  <si>
    <t>REKAPITULACE ČLENĚNÍ SOUPISU PRACÍ</t>
  </si>
  <si>
    <t>Kód dílu - Popis</t>
  </si>
  <si>
    <t>Cena celkem [CZK]</t>
  </si>
  <si>
    <t>-1</t>
  </si>
  <si>
    <t>HSV - Práce a dodávky HSV</t>
  </si>
  <si>
    <t xml:space="preserve">    1 - Zemní práce</t>
  </si>
  <si>
    <t xml:space="preserve">    3 - Svislé a kompletní konstrukce</t>
  </si>
  <si>
    <t xml:space="preserve">    5 - Komunikace pozemní</t>
  </si>
  <si>
    <t xml:space="preserve">    8 - Trubní vedení</t>
  </si>
  <si>
    <t xml:space="preserve">    9 - Ostatní konstrukce a práce, bourání</t>
  </si>
  <si>
    <t xml:space="preserve">    997 - Přesun sutě</t>
  </si>
  <si>
    <t xml:space="preserve">    998 - Přesun hmot</t>
  </si>
  <si>
    <t>VRN - Vedlejší rozpočtové náklady</t>
  </si>
  <si>
    <t xml:space="preserve">    VRN4 -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</si>
  <si>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</si>
  <si>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</si>
  <si>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</si>
  <si>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</si>
  <si>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</si>
  <si>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</si>
  <si>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</si>
  <si>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</si>
  <si>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</si>
  <si>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</si>
  <si>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</si>
  <si>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</si>
  <si>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</si>
  <si>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</si>
  <si>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</si>
  <si>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</si>
  <si>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</si>
  <si>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</si>
  <si>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111212312</t>
  </si>
  <si>
    <t>Odstranění nevhodných dřevin průměru kmene do 100 mm výšky přes 1 m bez odstranění pařezu do 100 m2 na svahu přes 1:5 do 1:2</t>
  </si>
  <si>
    <t>m2</t>
  </si>
  <si>
    <t>CS ÚRS 2019 01</t>
  </si>
  <si>
    <t>4</t>
  </si>
  <si>
    <t>-1621049605</t>
  </si>
  <si>
    <t>PSC</t>
  </si>
  <si>
    <t xml:space="preserve">Poznámka k souboru cen:_x000d_
1. V cenách jsou započteny i náklady na odklizení vytěžené dřevní hmoty na vzdálenost do 50 m, se složením na hromady nebo s naložením na dopravní prostředek a případnou úpravu terénu se zhutněním po odstranění dřevin._x000d_
2. V cenách nejsou započteny náklady na uložení shrabu na skládku._x000d_
3. Ceny jsou určeny pouze pro pěstební zásahy a rekonstrukce v sadovnických a krajinářských úpravách._x000d_
4. Ceny nelze použít:_x000d_
a) pro úplnou likvidaci porostu při přípravě staveniště apod.; tyto práce se oceňují cenami katalogu 800-1 Zemní práce,_x000d_
b) pro odstranění kořenových výmladků; tyto práce se oceňují individuálně,_x000d_
c) -1221 až -1223 a -1331 až -1333 pro jednoleté semenáče dřevin, náletů v bylinném stavu; tyto práce se oceňují cenami souborů cen 185 80-42 Vypletí nebo 183 41-13 Odplevelení výsadeb._x000d_
5. Průměr kmene stromů nebo keřů se měří 0,15 m nad terénem._x000d_
6. Množství jednotek se stanoví samostatně za keřovou skupinu v m2 souvislé plochy rovné součtu půdorysných ploch omezených obalovými křivkami korun jednotlivých stromů a keřů, jejichž koruny se půdorysně překrývají. Jestliže by byl zmíněný součet ploch větší než půdorysná plocha staveniště (upravované plochy), uvažuje se pouze tato plocha._x000d_
7. V cenách o sklonu svahu přes 1:1 jsou uvažovány podmínky pro svahy běžně schůdné; bez použití lezeckých technik. V případě použití lezeckých technik se tyto náklady oceňují individuálně._x000d_
</t>
  </si>
  <si>
    <t>VV</t>
  </si>
  <si>
    <t>"dle přílohy C.1.2 Situace stavby"</t>
  </si>
  <si>
    <t>"křoviny"171</t>
  </si>
  <si>
    <t>112151012</t>
  </si>
  <si>
    <t>Pokácení stromu volné v celku s odřezáním kmene a s odvětvením průměru kmene přes 200 do 300 mm</t>
  </si>
  <si>
    <t>kus</t>
  </si>
  <si>
    <t>-749576214</t>
  </si>
  <si>
    <t xml:space="preserve">Poznámka k souboru cen:_x000d_
1. V cenách jsou započteny i náklady na odklizení částí kmene a větví na vzdálenost do 20 m se složením na hromady nebo naložením na dopravní prostředek._x000d_
2. V cenách nejsou započteny náklady na:_x000d_
a) odkornění kmenů, tyto práce se oceňují individuálně,_x000d_
b) odvoz ani uložení na skládku,_x000d_
c) odstranění pařezu._x000d_
3. Ceny jsou určeny pouze pro pěstební zásahy a rekonstrukce v sadovnických a krajinářských úpravách._x000d_
4. Průměr pařezu se měří v místě řezu kmene na základě dvojího na sebe kolmého měření a následného zprůměrování naměřených hodnot nejčastěji ve výšce 0,15m. V případě přítomnosti výrazných kořenových náběhů je měření prováděno nad nimi, nejčastěji v rozmezí 0,15-0,45 m nad povrchem stávajícího terénu._x000d_
5. Stromy o průměru kmene na řezné ploše větší než 1500 mm se oceňují individuálně._x000d_
6. Práce jsou prováděné technikou volného kácení._x000d_
</t>
  </si>
  <si>
    <t>"kácení průměr 20"2</t>
  </si>
  <si>
    <t>"kácení průměr 23"1</t>
  </si>
  <si>
    <t>"kácení průměr 25"1</t>
  </si>
  <si>
    <t>"kácení průměr 26"1</t>
  </si>
  <si>
    <t>"kácení průměr 27"1</t>
  </si>
  <si>
    <t>Součet</t>
  </si>
  <si>
    <t>3</t>
  </si>
  <si>
    <t>112151013</t>
  </si>
  <si>
    <t>Pokácení stromu volné v celku s odřezáním kmene a s odvětvením průměru kmene přes 300 do 400 mm</t>
  </si>
  <si>
    <t>501250503</t>
  </si>
  <si>
    <t>"kácení průměr 35"1</t>
  </si>
  <si>
    <t>"kácení průměr 37"1</t>
  </si>
  <si>
    <t>112151014</t>
  </si>
  <si>
    <t>Pokácení stromu volné v celku s odřezáním kmene a s odvětvením průměru kmene přes 400 do 500 mm</t>
  </si>
  <si>
    <t>91730471</t>
  </si>
  <si>
    <t>"kácení průměr 40"1</t>
  </si>
  <si>
    <t>"kácení průměr 50"1</t>
  </si>
  <si>
    <t>5</t>
  </si>
  <si>
    <t>112151016</t>
  </si>
  <si>
    <t>Pokácení stromu volné v celku s odřezáním kmene a s odvětvením průměru kmene přes 600 do 700 mm</t>
  </si>
  <si>
    <t>-1156873415</t>
  </si>
  <si>
    <t>"kácení průměr 65"1</t>
  </si>
  <si>
    <t>"kácení průměr 67"1</t>
  </si>
  <si>
    <t>6</t>
  </si>
  <si>
    <t>112151020</t>
  </si>
  <si>
    <t>Pokácení stromu volné v celku s odřezáním kmene a s odvětvením průměru kmene přes 1000 do 1100 mm</t>
  </si>
  <si>
    <t>CS ÚRS 2018 01</t>
  </si>
  <si>
    <t>-1592194841</t>
  </si>
  <si>
    <t>"kácení průměr 100"1</t>
  </si>
  <si>
    <t>7</t>
  </si>
  <si>
    <t>112201112</t>
  </si>
  <si>
    <t>Odstranění pařezu v rovině nebo na svahu do 1:5 o průměru pařezu na řezné ploše přes 200 do 300 mm</t>
  </si>
  <si>
    <t>-49341943</t>
  </si>
  <si>
    <t xml:space="preserve">Poznámka k souboru cen:_x000d_
1. V cenách jsou započteny i náklady na odstranění náběhových kořenů, odklizení získaného dřeva na vzdálenost do 20 m, jeho složení na hromady nebo naložení na dopravní prostředek, zasypání jámy, doplnění zeminy, zhutnění a úprava terénu._x000d_
2. Ceny jsou určeny jen pro pěstební zásahy a rekonstrukce v sadovnických a krajinářských úpravách._x000d_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4. V cenách nejsou započteny náklady na:_x000d_
a) dodání zeminy,_x000d_
b) odvoz a uložení biologického odpadu na skládku._x000d_
5. Pařezy o průměru kmene na řezné ploše větší než 1500 mm se oceňují individuálně._x000d_
6. V cenách jsou započteny náklady na odstranění pařezu vykopáním, vytrháním, frézováním či jinou technologií s odstraněním náběhových kořenů._x000d_
</t>
  </si>
  <si>
    <t>8</t>
  </si>
  <si>
    <t>112201113</t>
  </si>
  <si>
    <t>Odstranění pařezu v rovině nebo na svahu do 1:5 o průměru pařezu na řezné ploše přes 300 do 400 mm</t>
  </si>
  <si>
    <t>571830427</t>
  </si>
  <si>
    <t>9</t>
  </si>
  <si>
    <t>112201114</t>
  </si>
  <si>
    <t>Odstranění pařezu v rovině nebo na svahu do 1:5 o průměru pařezu na řezné ploše přes 400 do 500 mm</t>
  </si>
  <si>
    <t>1817940005</t>
  </si>
  <si>
    <t>10</t>
  </si>
  <si>
    <t>112201116</t>
  </si>
  <si>
    <t>Odstranění pařezu v rovině nebo na svahu do 1:5 o průměru pařezu na řezné ploše přes 600 do 700 mm</t>
  </si>
  <si>
    <t>1785614028</t>
  </si>
  <si>
    <t>11</t>
  </si>
  <si>
    <t>112201120</t>
  </si>
  <si>
    <t>Odstranění pařezu v rovině nebo na svahu do 1:5 o průměru pařezu na řezné ploše přes 1000 do 1100 mm</t>
  </si>
  <si>
    <t>1820022155</t>
  </si>
  <si>
    <t>12</t>
  </si>
  <si>
    <t>113107132</t>
  </si>
  <si>
    <t>Odstranění podkladů nebo krytů ručně s přemístěním hmot na skládku na vzdálenost do 3 m nebo s naložením na dopravní prostředek z betonu prostého, o tl. vrstvy přes 150 do 300 mm</t>
  </si>
  <si>
    <t>1437422692</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</si>
  <si>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</si>
  <si>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"stávající beton"13</t>
  </si>
  <si>
    <t>13</t>
  </si>
  <si>
    <t>113107142</t>
  </si>
  <si>
    <t>Odstranění podkladů nebo krytů ručně s přemístěním hmot na skládku na vzdálenost do 3 m nebo s naložením na dopravní prostředek živičných, o tl. vrstvy přes 50 do 100 mm</t>
  </si>
  <si>
    <t>2063890927</t>
  </si>
  <si>
    <t>"stávající asf. plocha"6+24</t>
  </si>
  <si>
    <t>14</t>
  </si>
  <si>
    <t>113154113</t>
  </si>
  <si>
    <t>Frézování živičného podkladu nebo krytu s naložením na dopravní prostředek plochy do 500 m2 bez překážek v trase pruhu šířky do 0,5 m, tloušťky vrstvy 50 mm</t>
  </si>
  <si>
    <t>1093487947</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</si>
  <si>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</si>
  <si>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56*0,5</t>
  </si>
  <si>
    <t>113202111</t>
  </si>
  <si>
    <t>Vytrhání obrub s vybouráním lože, s přemístěním hmot na skládku na vzdálenost do 3 m nebo s naložením na dopravní prostředek z krajníků nebo obrubníků stojatých</t>
  </si>
  <si>
    <t>m</t>
  </si>
  <si>
    <t>458024481</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</si>
  <si>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</si>
  <si>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"silniční"17+17</t>
  </si>
  <si>
    <t>16</t>
  </si>
  <si>
    <t>119001421</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</si>
  <si>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</si>
  <si>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1429863982</t>
  </si>
  <si>
    <t xml:space="preserve">Poznámka k souboru cen:_x000d_
1. Ceny nelze použít pro dočasné zajištění potrubí v provozu pod tlakem přes 1 MPa a potrubí nebo jiných vedení v provozu u nichž investor zakazuje použít při vykopávce kovové nástroje nebo nářadí._x000d_
2. Ztížení vykopávky v blízkosti vedení, potrubí a stok ve výkopišti nebo podél jeho stěn se oceňuje cenami souboru cen 120 00- . . a 130 00- . . Příplatky za ztížení vykopávky._x000d_
</t>
  </si>
  <si>
    <t>"předpoklad vedení SŽDC"60</t>
  </si>
  <si>
    <t>17</t>
  </si>
  <si>
    <t>120001101</t>
  </si>
  <si>
    <t>Příplatek k cenám vykopávek za ztížení vykopávky v blízkosti inženýrských sítí nebo výbušnin v horninách jakékoliv třídy</t>
  </si>
  <si>
    <t>m3</t>
  </si>
  <si>
    <t>1998496611</t>
  </si>
  <si>
    <t xml:space="preserve">Poznámka k souboru cen:_x000d_
1. Cena je určena pro:_x000d_
a) podzemní vedení procházející odkopávkou nebo prokopávkou, korytem vodoteče, melioračním kanálem nebo uložené ve stěně výkopu při jakékoliv hloubce vedení pod původním terénem nebo jeho výšce nade dnem výkopu a jakémkoliv jeho směru ke stranám výkopu;_x000d_
b) výbušniny nezaložené dodavatelem._x000d_
2. Cenu lze použít i tehdy, narazí-li se na vedení nebo výbušninu až při vykopávce, a to pro objem výkopu, který je projektantem nebo investorem označen, v němž by toto nebo jiné nepředvídané vedení nebo výbušnina mohlo být uloženo. Toto ustanovení neplatí pro objem tř. 6 a 7._x000d_
3. Cenu nelze použít pro ztížení vykopávky v blízkosti podzemních vedení nebo výbušnin, u nichž je projektem zakázáno použít při vykopávce kovové nástroje nebo nářadí. Tyto práce se ocení individuálně._x000d_
4. Množství ztížení vykopávky v blízkosti:_x000d_
a) podzemního vedení, jehož půdorysná a výšková plocha:_x000d_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prostor, v němž je nutno při vykopávce postupovat opatrně větší, platí cena pro celý objem výkopku v tomto prostoru. Od takto zjištěného množství se odečítá objem vedení i s příp. se vyskytujícím obalem._x000d_
- není v projektu uvedena, avšak která podle projektu nebo podle sdělení investora jsou pravděpodobně ve výkopišti uložena, se rovná objemu výkopu, který je projektem nebo investorem takto označen._x000d_
b) výbušniny určí vždy projektant nebo investor, ať je v projektu uvedeno či neuvedeno._x000d_
5. Je-li vedení položeno ve výkopišti tak, že se vykopávka v celém výše popsaném objemu nevykopává, např. blízko stěn nebo dna výkopu, oceňuje se ztížení vykopávky jen pro tu část objemu, v níž se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9. Množství jednotek ztížení vykopávky v blízkosti výbušnin nezaložených dodavatelem se určí přiměřeně podle poznámek č. 2 a 4._x000d_
</t>
  </si>
  <si>
    <t>"předpoklad vedení SŽDC"60*0,4*0,5</t>
  </si>
  <si>
    <t>18</t>
  </si>
  <si>
    <t>122101102</t>
  </si>
  <si>
    <t>Odkopávky a prokopávky nezapažené s přehozením výkopku na vzdálenost do 3 m nebo s naložením na dopravní prostředek v horninách tř. 1 a 2 přes 100 do 1 000 m3</t>
  </si>
  <si>
    <t>-859945514</t>
  </si>
  <si>
    <t xml:space="preserve">Poznámka k souboru cen:_x000d_
1. Odkopávky a prokopávky v roubených prostorech se oceňují podle čl. 3116 Všeobecných podmínek tohoto katalogu._x000d_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m3._x000d_
3. Ceny lze použít i pro vykopávky odpadových jam._x000d_
4. Ceny lze použít i pro sejmutí podorničí. Přitom se přihlíží k ustanovení čl. 3112 Všeobecných podmínek tohoto katalogu._x000d_
</t>
  </si>
  <si>
    <t>"dle přílohy C.1.2 Situace stavby a C.1.5 Příčné řezy"</t>
  </si>
  <si>
    <t>"odkopávka pro konstrukci parkoviště"50,5+88,5+100,5+99+98+50,5</t>
  </si>
  <si>
    <t>"vsakovací průleh"3,25+6,25+6+5,5</t>
  </si>
  <si>
    <t>Mezisoučet</t>
  </si>
  <si>
    <t xml:space="preserve">"sanace v případě neúnosného podloží dle PD" </t>
  </si>
  <si>
    <t>"komunikace"724*0,4</t>
  </si>
  <si>
    <t>"parkování"564,95*0,4</t>
  </si>
  <si>
    <t>19</t>
  </si>
  <si>
    <t>162701105</t>
  </si>
  <si>
    <t>Vodorovné přemístění výkopku nebo sypaniny po suchu na obvyklém dopravním prostředku, bez naložení výkopku, avšak se složením bez rozhrnutí z horniny tř. 1 až 4 na vzdálenost přes 9 000 do 10 000 m</t>
  </si>
  <si>
    <t>-2095698517</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</si>
  <si>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</si>
  <si>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"odkopávky"508</t>
  </si>
  <si>
    <t>"sanace"515,58</t>
  </si>
  <si>
    <t>"násyp"-51,8</t>
  </si>
  <si>
    <t>20</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</si>
  <si>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</si>
  <si>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</si>
  <si>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2048162223</t>
  </si>
  <si>
    <t>"na skládku do vzdálenosti 16km"971,78*6</t>
  </si>
  <si>
    <t>167101102</t>
  </si>
  <si>
    <t>Nakládání, skládání a překládání neulehlého výkopku nebo sypaniny nakládání, množství přes 100 m3, z hornin tř. 1 až 4</t>
  </si>
  <si>
    <t>1046924062</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</si>
  <si>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</si>
  <si>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22</t>
  </si>
  <si>
    <t>171101101</t>
  </si>
  <si>
    <t>Uložení sypaniny do násypů s rozprostřením sypaniny ve vrstvách a s hrubým urovnáním zhutněných s uzavřením povrchu násypu z hornin soudržných s předepsanou mírou zhutnění v procentech výsledků zkoušek Proctor-Standard (dále jen PS) na 95 % PS</t>
  </si>
  <si>
    <t>-298313800</t>
  </si>
  <si>
    <t xml:space="preserve">Poznámka k souboru cen:_x000d_
1. Ceny lze použít i pro sypaniny odebírané z hald, pro hlušinu apod._x000d_
2. Cenu 20-1101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lze použít i pro uložení sypaniny s předepsaným zhutněním na trvalé skládky, do koryt vodotečí a do prohlubní terénu._x000d_
4. Cenu 10-1131 lze použít i pro ukládání sypaniny z hornin nesoudržných i soudržných společně bez možnosti jejich roztřídění._x000d_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individuálně._x000d_
6. Ceny jsou určeny pro míru zhutnění určenou projektem:_x000d_
a) pro ceny -1101 až -1105 v % výsledku zkoušky PS,_x000d_
b) pro ceny -1111 a -1112 relativní ulehlostí I(d),_x000d_
c) pro ceny -1121 a -1131 stanovením technologie._x000d_
7. Ceny nelze použít:_x000d_
a) pro uložení sypaniny do hrází; uložení netříděné sypaniny do hrází se oceňuje cenami souboru cen 171 uložení netříděných sypanin do hrází části A 03, případně cenovými normativy podle části A 31,_x000d_
b) pro uložení sypaniny do ochranných valů nebo těch jejich částí, jejichž šířka je menší než 3 m. Toto uložení se oceňuje cenami souboru cen 175 10-11 Obsyp objektů._x000d_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výkopu._x000d_
9. Horninami soudržnými se rozumějí takové horniny, u nichž zdrojem pevnosti jsou molekulární a chemické vazby mezi částicemi horniny. Jde o horniny, které jsou schopny plastických deformací._x000d_
10. Horninami nesoudržnými se rozumějí horniny, u nichž hlavním zdrojem pevnosti ve smyku je pouze tření mezi jednotlivými oddělenými pevnými částicemi horniny._x000d_
11. Horninami sypkými se rozumějí horniny III. skupiny podle ČSN 72 1002 se zrnem do 125 mm. Množství zrn velikosti přes 125 mm může být nejvýše 5 % objemu._x000d_
12. Horninami kamenitými se rozumějí nestmelené úlomkovité horniny skalní a sypké se zrny přes 125 mm. Množství zrn velikosti přes 125 mm musí být vyšší než 5 % objemu._x000d_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individuálně._x000d_
14. Zajišťuje-li se předepsané zhutnění násypu přesypáním podle čl. 120 ČSN 73 3050, ocení se odstranění přesypané části cenami 122 . 0-71 Odkopávky nebo prokopávky při pozemkových úpravách_x000d_
</t>
  </si>
  <si>
    <t>"použije se vhodný materiál z výkopu"</t>
  </si>
  <si>
    <t>"násyp za palisádou"4,1+18,7</t>
  </si>
  <si>
    <t>23</t>
  </si>
  <si>
    <t>M</t>
  </si>
  <si>
    <t>58344199</t>
  </si>
  <si>
    <t>štěrkodrť frakce 0/63</t>
  </si>
  <si>
    <t>t</t>
  </si>
  <si>
    <t>-1479469737</t>
  </si>
  <si>
    <t>"násyp pod parkovištěm"29*1,8</t>
  </si>
  <si>
    <t>24</t>
  </si>
  <si>
    <t>171201201</t>
  </si>
  <si>
    <t>Uložení sypaniny na skládky</t>
  </si>
  <si>
    <t>393975142</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</si>
  <si>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</si>
  <si>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"násyp"-22,8</t>
  </si>
  <si>
    <t>25</t>
  </si>
  <si>
    <t>171201211</t>
  </si>
  <si>
    <t>Poplatek za uložení stavebního odpadu na skládce (skládkovné) zeminy a kameniva zatříděného do Katalogu odpadů pod kódem 170 504</t>
  </si>
  <si>
    <t>1123232050</t>
  </si>
  <si>
    <t xml:space="preserve">Poznámka k souboru cen:_x000d_
1. Ceny uvedené v souboru cen lze po dohodě upravit podle místních podmínek._x000d_
</t>
  </si>
  <si>
    <t>"odkopávky"508*1,8</t>
  </si>
  <si>
    <t>"sanace"515,58*1,8</t>
  </si>
  <si>
    <t>"násyp"-22,8*1,8</t>
  </si>
  <si>
    <t>26</t>
  </si>
  <si>
    <t>181301101</t>
  </si>
  <si>
    <t>Rozprostření a urovnání ornice v rovině nebo ve svahu sklonu do 1:5 při souvislé ploše do 500 m2, tl. vrstvy do 100 mm</t>
  </si>
  <si>
    <t>1308225277</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</si>
  <si>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</si>
  <si>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"ohumusování"40+95+64+26</t>
  </si>
  <si>
    <t>27</t>
  </si>
  <si>
    <t>103641010</t>
  </si>
  <si>
    <t xml:space="preserve">zemina pro terénní úpravy -  ornice</t>
  </si>
  <si>
    <t>1117648510</t>
  </si>
  <si>
    <t>"ohumusování"228*0,15*1,6</t>
  </si>
  <si>
    <t>28</t>
  </si>
  <si>
    <t>181411131</t>
  </si>
  <si>
    <t>Založení trávníku na půdě předem připravené plochy do 1000 m2 výsevem včetně utažení parkového v rovině nebo na svahu do 1:5</t>
  </si>
  <si>
    <t>-2067344669</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</si>
  <si>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</si>
  <si>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"osetí"225</t>
  </si>
  <si>
    <t>29</t>
  </si>
  <si>
    <t>005724100</t>
  </si>
  <si>
    <t>osivo směs travní parková</t>
  </si>
  <si>
    <t>kg</t>
  </si>
  <si>
    <t>-782891952</t>
  </si>
  <si>
    <t>"travní směs"225*0,05*1,02</t>
  </si>
  <si>
    <t>30</t>
  </si>
  <si>
    <t>181951102</t>
  </si>
  <si>
    <t>Úprava pláně vyrovnáním výškových rozdílů v hornině tř. 1 až 4 se zhutněním</t>
  </si>
  <si>
    <t>803201200</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</si>
  <si>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</si>
  <si>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"komunikace"724</t>
  </si>
  <si>
    <t>"parkování"564,95</t>
  </si>
  <si>
    <t>31</t>
  </si>
  <si>
    <t>182101101</t>
  </si>
  <si>
    <t>Svahování trvalých svahů do projektovaných profilů s potřebným přemístěním výkopku při svahování v zářezech v hornině tř. 1 až 4</t>
  </si>
  <si>
    <t>1501025282</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</si>
  <si>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vodotečí._x000d_
2. Ceny nelze použít pro urovnání stěn příkopů při čištění; toto urovnání se oceňuje cenami souboru cen 938 90-2 . čištění příkopů komunikací v suchu nebo ve vodě A02 Zemní práce pro objekty oborů 821 až 828._x000d_
3. Úprava ploch vodorovných nebo ve sklonu do 1 : 5 s výjimkou ustanovení v poznámce č. 1 se oceňuje cenami souboru cen 181 *0-11 Úprava pláně vyrovnáním výškových rozdílů._x000d_
</t>
  </si>
  <si>
    <t>"svahování pro ohumusování"40+95+64+26</t>
  </si>
  <si>
    <t>Svislé a kompletní konstrukce</t>
  </si>
  <si>
    <t>32</t>
  </si>
  <si>
    <t>339921132</t>
  </si>
  <si>
    <t>Osazování palisád betonových v řadě se zabetonováním výšky palisády přes 500 do 1000 mm</t>
  </si>
  <si>
    <t>-190344579</t>
  </si>
  <si>
    <t xml:space="preserve">Poznámka k souboru cen:_x000d_
1. V cenách nejsou započteny náklady na zřízení rýhy nebo jámy a na dodání palisád; tyto se oceňují ve specifikaci._x000d_
2. Ceny lze použít pro palisády o jakémkoli tvaru průřezu._x000d_
3. Měrnou jednotkou (u položek číslo -1131 až -1144) se rozumí metr délky palisádové stěny._x000d_
4. Výškou palisády je uvažována celková délka osazovaného prvku._x000d_
</t>
  </si>
  <si>
    <t>"palisáda výšky 1,00m"15</t>
  </si>
  <si>
    <t>33</t>
  </si>
  <si>
    <t>59228414</t>
  </si>
  <si>
    <t>palisáda betonová tyčová půlkulatá přírodní 175x200x1000mm</t>
  </si>
  <si>
    <t>112305396</t>
  </si>
  <si>
    <t>"palisáda výšky 1,00m"(15/0,175)*1,05</t>
  </si>
  <si>
    <t>34</t>
  </si>
  <si>
    <t>339921134</t>
  </si>
  <si>
    <t>Osazování palisád betonových v řadě se zabetonováním výšky palisády přes 1500 mm</t>
  </si>
  <si>
    <t>-1000003622</t>
  </si>
  <si>
    <t>"palisáda výšky 1,50m"14</t>
  </si>
  <si>
    <t>35</t>
  </si>
  <si>
    <t>59228416</t>
  </si>
  <si>
    <t>palisáda tyčová půlkulatá armovaná 175x200x1500mm</t>
  </si>
  <si>
    <t>-309351122</t>
  </si>
  <si>
    <t>"palisáda výšky 1,50m"(14/0,175)*1,05</t>
  </si>
  <si>
    <t>Komunikace pozemní</t>
  </si>
  <si>
    <t>36</t>
  </si>
  <si>
    <t>564851111</t>
  </si>
  <si>
    <t>Podklad ze štěrkodrti ŠD s rozprostřením a zhutněním, po zhutnění tl. 150 mm</t>
  </si>
  <si>
    <t>-1503389519</t>
  </si>
  <si>
    <t>"2 vrstvy"</t>
  </si>
  <si>
    <t>"komunikace"724*2</t>
  </si>
  <si>
    <t>"parkování"564,95*2</t>
  </si>
  <si>
    <t>37</t>
  </si>
  <si>
    <t>564861111</t>
  </si>
  <si>
    <t>Podklad ze štěrkodrti ŠD s rozprostřením a zhutněním, po zhutnění tl. 200 mm</t>
  </si>
  <si>
    <t>-705726169</t>
  </si>
  <si>
    <t>"sanacedle PD v příladě neúnosného podloží"</t>
  </si>
  <si>
    <t>"2 vrstvy ŠD 0/63"</t>
  </si>
  <si>
    <t>38</t>
  </si>
  <si>
    <t>577144111</t>
  </si>
  <si>
    <t>Asfaltový beton vrstva obrusná ACO 11 (ABS) s rozprostřením a se zhutněním z nemodifikovaného asfaltu v pruhu šířky do 3 m tř. I, po zhutnění tl. 50 mm</t>
  </si>
  <si>
    <t>-48853998</t>
  </si>
  <si>
    <t xml:space="preserve">Poznámka k souboru cen:_x000d_
1. ČSN EN 13108-1 připouští pro ACO 11 pouze tl. 35 až 50 mm._x000d_
</t>
  </si>
  <si>
    <t>39</t>
  </si>
  <si>
    <t>596212210</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</si>
  <si>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</si>
  <si>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2050184853</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</si>
  <si>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50 mm se oceňuje cenami souboru cen 451 ..-9 Příplatek za každých dalších 10 mm tloušťky podkladu nebo lože._x000d_
</t>
  </si>
  <si>
    <t>"komunikace šedá"724</t>
  </si>
  <si>
    <t>"dělení parkovacích stání antracit"(12,5+30+11+11+4+4+12+5)*0,1</t>
  </si>
  <si>
    <t>40</t>
  </si>
  <si>
    <t>592450990</t>
  </si>
  <si>
    <t xml:space="preserve">dlažba  skladebná betonová pro komunikace 20x10x8 cm antracit</t>
  </si>
  <si>
    <t>CS ÚRS 2017 02</t>
  </si>
  <si>
    <t>1364323303</t>
  </si>
  <si>
    <t>"dělení parkovacích stání antracit"(12,5+30+11+11+4+4+12+5)*0,1*1,02</t>
  </si>
  <si>
    <t>41</t>
  </si>
  <si>
    <t>59245020</t>
  </si>
  <si>
    <t>dlažba skladebná betonová 200x100x80mm přírodní</t>
  </si>
  <si>
    <t>1585042331</t>
  </si>
  <si>
    <t>"komunikace šedá"724*1,02</t>
  </si>
  <si>
    <t>42</t>
  </si>
  <si>
    <t>596412210</t>
  </si>
  <si>
    <t>Kladení dlažby z betonových vegetačních dlaždic pozemních komunikací s ložem z kameniva těženého nebo drceného tl. do 50 mm, s vyplněním spár a vegetačních otvorů, s hutněním vibrováním tl. 80 mm, pro plochy do 50 m2</t>
  </si>
  <si>
    <t>-782673053</t>
  </si>
  <si>
    <t xml:space="preserve">Poznámka k souboru cen:_x000d_
1. V cenách jsou započteny i náklady na dodávku hmot pro lože a materiálu na výplň spár._x000d_
2. V cenách nejsou započteny náklady na: _x000d_
a) dodávku vegetačních dlaždic, které se oceňují ve specifikaci; ztratné lze dohodnout u plochy do 100 m2 ve výši 3 %, přes 100 do 300 m2 ve výši 2 % a přes 300 m2 ve výši 1 %,_x000d_
b) dodávku výplně ve vegetačních dlaždicích, které se oceňují ve specifikaci,_x000d_
c) založení trávníku. Tyto náklady se oceňují cenami souboru cen 180 40-51 části A02 Katalogu 823-1 Plochy a úprava území._x000d_
3. Část lože přesahující tloušťku 50 mm se oceňuje cenami souboru cen 451 ..-9 Příplatek za každých dalších 10 mm tloušťky podkladu nebo lože._x000d_
</t>
  </si>
  <si>
    <t>"parkovací stání zatravňovací dlažba šedá"120+193+165+78</t>
  </si>
  <si>
    <t>43</t>
  </si>
  <si>
    <t>R8008</t>
  </si>
  <si>
    <t>bentonová zámková vegetační dlažba 12/27/8</t>
  </si>
  <si>
    <t>-351982667</t>
  </si>
  <si>
    <t>556*1,02</t>
  </si>
  <si>
    <t>Trubní vedení</t>
  </si>
  <si>
    <t>44</t>
  </si>
  <si>
    <t>899331111</t>
  </si>
  <si>
    <t>Výšková úprava uličního vstupu nebo vpusti do 200 mm zvýšením poklopu</t>
  </si>
  <si>
    <t>-2081339337</t>
  </si>
  <si>
    <t xml:space="preserve">Poznámka k souboru cen:_x000d_
1. V cenách jsou započteny i náklady na:_x000d_
a) odbourání dosavadního krytu, podkladu, nadezdívky nebo prstence s odklizením vybouraných hmot do 3 m,_x000d_
b) zarovnání plochy nadezdívky cementovou maltou,_x000d_
c) podbetonování nebo podezdění rámu,_x000d_
d) odstranění a znovuosazení rámu, poklopu, mříže, krycího hrnce nebo hydrantu,_x000d_
e) úpravu a doplnění krytu popř. podkladu vozovky v místě provedené výškové úpravy._x000d_
2. V cenách nejsou započteny náklady na příp. nutné dodání nové mříže, rámu, poklopu nebo krycího hrnce. Jejich dodání se oceňuje ve specifikaci, ztratné se nestanoví._x000d_
</t>
  </si>
  <si>
    <t>Ostatní konstrukce a práce, bourání</t>
  </si>
  <si>
    <t>45</t>
  </si>
  <si>
    <t>914111111</t>
  </si>
  <si>
    <t>Montáž svislé dopravní značky základní velikosti do 1 m2 objímkami na sloupky nebo konzoly</t>
  </si>
  <si>
    <t>724751100</t>
  </si>
  <si>
    <t xml:space="preserve">Poznámka k souboru cen:_x000d_
1. V cenách jsou započteny i náklady na montáž značek včetně upevňovacího materiálu na předem připravenou nosnou konstrukci (sloupek, konzolu, sloup)._x000d_
2. V cenách nejsou započteny náklady na:_x000d_
a) dodání značek, tyto se oceňují ve specifikaci,_x000d_
b) na montáž a dodávku ocelových nosných konstrukcí – sloupků, konzol, tyto se oceňují cenami souboru cen 914 51 Montáž sloupku a 914 53 Montáž konzol a nástavců,_x000d_
c) nátěry, tyto se oceňují jako práce PSV příslušnými cenami katalogu 800-783 Nátěry,_x000d_
d) naložení a odklizení výkopku, tyto se oceňují cenami části A 01 katalogu 800-1 Zemní práce._x000d_
3. Ceny nelze použít pro osazení a montáž svislých dopravních značek:_x000d_
a) světelných, tyto se oceňují cenami katalogu 800-741 Elektroinstalace - silnoproud,_x000d_
b) upevněných na lanech nebo speciálních konstrukcích nesoucích více značek, tyto se oceňují individuálně._x000d_
</t>
  </si>
  <si>
    <t>"IP11a+E13"1</t>
  </si>
  <si>
    <t>"P6"1</t>
  </si>
  <si>
    <t>46</t>
  </si>
  <si>
    <t>40445480</t>
  </si>
  <si>
    <t>značka dopravní svislá retroreflexní fólie tř 1 FeZn prolis 500x700mm</t>
  </si>
  <si>
    <t>-624376279</t>
  </si>
  <si>
    <t>"IP11a"1</t>
  </si>
  <si>
    <t>47</t>
  </si>
  <si>
    <t>40445492</t>
  </si>
  <si>
    <t>značka dopravní svislá retroreflexní fólie tř 1 FeZn prolis 500x300mm</t>
  </si>
  <si>
    <t>1514403609</t>
  </si>
  <si>
    <t>"E13"1</t>
  </si>
  <si>
    <t>48</t>
  </si>
  <si>
    <t>40445478</t>
  </si>
  <si>
    <t>značka dopravní svislá retroreflexní fólie tř 1 FeZn prolis D 700mm</t>
  </si>
  <si>
    <t>271562403</t>
  </si>
  <si>
    <t>49</t>
  </si>
  <si>
    <t>914511112</t>
  </si>
  <si>
    <t>Montáž sloupku dopravních značek délky do 3,5 m do hliníkové patky</t>
  </si>
  <si>
    <t>-59324863</t>
  </si>
  <si>
    <t xml:space="preserve">Poznámka k souboru cen:_x000d_
1. V cenách jsou započteny i náklady na:_x000d_
a) vykopání jamek s odhozem výkopku na vzdálenost do 3 m,_x000d_
b) osazení sloupku včetně montáže a dodávky plastového víčka,_x000d_
2. V cenách -1111 jsou započteny i náklady na betonový základ._x000d_
3. V cenách -1112 jsou započteny i náklady na hliníkovou patku s betonovým základem._x000d_
4. V cenách nejsou započteny náklady na:_x000d_
a) dodání sloupku, tyto se oceňují ve specifikaci_x000d_
b) naložení a odklizení výkopku, tyto se oceňují cenami části A01 katalogu 800-1 Zemní práce._x000d_
</t>
  </si>
  <si>
    <t>50</t>
  </si>
  <si>
    <t>40445225</t>
  </si>
  <si>
    <t>sloupek pro dopravní značku Zn D 60mm v 3,5m</t>
  </si>
  <si>
    <t>1057225427</t>
  </si>
  <si>
    <t>51</t>
  </si>
  <si>
    <t>40445253</t>
  </si>
  <si>
    <t>víčko plastové na sloupek D 60mm</t>
  </si>
  <si>
    <t>-815254876</t>
  </si>
  <si>
    <t>"IP11a+E13"2</t>
  </si>
  <si>
    <t>52</t>
  </si>
  <si>
    <t>40445256</t>
  </si>
  <si>
    <t>svorka upínací na sloupek dopravní značky D 60mm</t>
  </si>
  <si>
    <t>1262517705</t>
  </si>
  <si>
    <t>"IP11a+E13"2*2</t>
  </si>
  <si>
    <t>"P6"2</t>
  </si>
  <si>
    <t>53</t>
  </si>
  <si>
    <t>916131213</t>
  </si>
  <si>
    <t>Osazení silničního obrubníku betonového se zřízením lože, s vyplněním a zatřením spár cementovou maltou stojatého s boční opěrou z betonu prostého, do lože z betonu prostého</t>
  </si>
  <si>
    <t>-714511738</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</si>
  <si>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</si>
  <si>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"obrubníky 15/25"16,9+35,3+30,1+16,1+26,5</t>
  </si>
  <si>
    <t>"obrubníky náběhy 15-25/25 L+P"1+3</t>
  </si>
  <si>
    <t>"obrubníky 10/25"13+30,6+10+10+10+10+12,5+12,5+30+33,5+5+5+16</t>
  </si>
  <si>
    <t>54</t>
  </si>
  <si>
    <t>592174650</t>
  </si>
  <si>
    <t>obrubník betonový silniční vibrolisovaný 100x15x25 cm</t>
  </si>
  <si>
    <t>-1773026795</t>
  </si>
  <si>
    <t>124,9*1,05</t>
  </si>
  <si>
    <t>55</t>
  </si>
  <si>
    <t>59217017</t>
  </si>
  <si>
    <t>obrubník betonový chodníkový 1000x100x250mm</t>
  </si>
  <si>
    <t>-86277672</t>
  </si>
  <si>
    <t>198,1*1,05</t>
  </si>
  <si>
    <t>56</t>
  </si>
  <si>
    <t>592174690</t>
  </si>
  <si>
    <t>obrubník betonový silniční přechodový L + P vibrolisovaný 100x15x15-25 cm</t>
  </si>
  <si>
    <t>1662682291</t>
  </si>
  <si>
    <t>57</t>
  </si>
  <si>
    <t>916991121</t>
  </si>
  <si>
    <t>Lože pod obrubníky, krajníky nebo obruby z dlažebních kostek z betonu prostého tř. C 16/20</t>
  </si>
  <si>
    <t>-1437854367</t>
  </si>
  <si>
    <t>"dle výměr obrub"</t>
  </si>
  <si>
    <t>"10/25"198,1*0,30*0,05</t>
  </si>
  <si>
    <t>"silniční"128,9*0,35*0,05</t>
  </si>
  <si>
    <t>"palisády"29*0,4*0,05</t>
  </si>
  <si>
    <t>58</t>
  </si>
  <si>
    <t>919112212</t>
  </si>
  <si>
    <t>Řezání dilatačních spár v živičném krytu vytvoření komůrky pro těsnící zálivku šířky 10 mm, hloubky 20 mm</t>
  </si>
  <si>
    <t>306916891</t>
  </si>
  <si>
    <t xml:space="preserve">Poznámka k souboru cen:_x000d_
1. V cenách jsou započteny i náklady na vyčištění spár po řezání._x000d_
</t>
  </si>
  <si>
    <t>"podél obruby"56</t>
  </si>
  <si>
    <t>59</t>
  </si>
  <si>
    <t>919735112</t>
  </si>
  <si>
    <t>Řezání stávajícího živičného krytu nebo podkladu hloubky přes 50 do 100 mm</t>
  </si>
  <si>
    <t>453614057</t>
  </si>
  <si>
    <t xml:space="preserve">Poznámka k souboru cen:_x000d_
1. V cenách jsou započteny i náklady na spotřebu vody._x000d_
</t>
  </si>
  <si>
    <t>"řezání podél obruby"56</t>
  </si>
  <si>
    <t>60</t>
  </si>
  <si>
    <t>966071711</t>
  </si>
  <si>
    <t>Bourání plotových sloupků a vzpěr ocelových trubkových nebo profilovaných výšky do 2,50 m zabetonovaných</t>
  </si>
  <si>
    <t>-1934235589</t>
  </si>
  <si>
    <t xml:space="preserve">Poznámka k souboru cen:_x000d_
1. V cenách jsou započteny i náklady na odklizení materiálu na vzdálenost do 20 m nebo naložení na dopravní prostředek._x000d_
</t>
  </si>
  <si>
    <t>61</t>
  </si>
  <si>
    <t>966071821</t>
  </si>
  <si>
    <t>Rozebrání oplocení z pletiva drátěného se čtvercovými oky, výšky do 1,6 m</t>
  </si>
  <si>
    <t>183727413</t>
  </si>
  <si>
    <t xml:space="preserve">Poznámka k souboru cen:_x000d_
1. V cenách jsou započteny i náklady na odklizení materiálu na vzdálenost do 20 m nebo naložení na dopravní prostředek._x000d_
2. V cenách nejsou započteny náklady na demontáž sloupků._x000d_
</t>
  </si>
  <si>
    <t>62</t>
  </si>
  <si>
    <t>R0997</t>
  </si>
  <si>
    <t>Montáž a dodávka korugované chráničky DN 110 s uzávěry</t>
  </si>
  <si>
    <t>sada</t>
  </si>
  <si>
    <t>-1648664385</t>
  </si>
  <si>
    <t>63</t>
  </si>
  <si>
    <t>R0998</t>
  </si>
  <si>
    <t>Montáž a dodávka pevnostního kabelového žlabu s obeotnováním</t>
  </si>
  <si>
    <t>1117510616</t>
  </si>
  <si>
    <t>64</t>
  </si>
  <si>
    <t>R0999</t>
  </si>
  <si>
    <t>Demontáž železné garáže včetně odvozu a uložení na skládku</t>
  </si>
  <si>
    <t>1442493619</t>
  </si>
  <si>
    <t>997</t>
  </si>
  <si>
    <t>Přesun sutě</t>
  </si>
  <si>
    <t>65</t>
  </si>
  <si>
    <t>997221551</t>
  </si>
  <si>
    <t>Vodorovná doprava suti bez naložení, ale se složením a s hrubým urovnáním ze sypkých materiálů, na vzdálenost do 1 km</t>
  </si>
  <si>
    <t>1146155332</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</si>
  <si>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</si>
  <si>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"beton"8,125+6,97</t>
  </si>
  <si>
    <t>"živice"6,6+3,584</t>
  </si>
  <si>
    <t>"betonová suť na pozemku"20</t>
  </si>
  <si>
    <t>66</t>
  </si>
  <si>
    <t>997221559</t>
  </si>
  <si>
    <t>Vodorovná doprava suti bez naložení, ale se složením a s hrubým urovnáním Příplatek k ceně za každý další i započatý 1 km přes 1 km</t>
  </si>
  <si>
    <t>330136246</t>
  </si>
  <si>
    <t>"na skládku do 16km"45,279*15</t>
  </si>
  <si>
    <t>67</t>
  </si>
  <si>
    <t>997221571</t>
  </si>
  <si>
    <t>Vodorovná doprava vybouraných hmot bez naložení, ale se složením a s hrubým urovnáním na vzdálenost do 1 km</t>
  </si>
  <si>
    <t>-2024623347</t>
  </si>
  <si>
    <t xml:space="preserve">Poznámka k souboru cen:_x000d_
1. Ceny nelze použít pro vodorovnou dopravu vybouraných hmot po železnici, po vodě nebo neobvyklými dopravními prostředky._x000d_
2. Je-li na dopravní dráze pro vodorovnou dopravu vybouraných hmot překážka, pro kterou je nutno vybourané hmoty překládat z jednoho dopravního prostředku na druhý, oceňuje se tato doprava v každém úseku samostatně._x000d_
</t>
  </si>
  <si>
    <t>"odvoz dřeva"2*((3,14*0,2*0,2)*3*0,55)*0,5</t>
  </si>
  <si>
    <t>"odvoz dřeva"1*((3,14*0,23*0,23)*3*0,55)*0,5</t>
  </si>
  <si>
    <t>"odvoz dřeva"1*((3,14*0,23*0,23)*4*0,55)*0,5</t>
  </si>
  <si>
    <t>"odvoz dřeva"1*((3,14*0,25*0,25)*4*0,55)*0,5</t>
  </si>
  <si>
    <t>"odvoz dřeva"1*((3,14*0,26*0,26)*4*0,55)*0,5</t>
  </si>
  <si>
    <t>"odvoz dřeva"1*((3,14*0,27*0,27)*5*0,55)*0,5</t>
  </si>
  <si>
    <t>"odvoz dřeva"1*((3,14*0,35*0,35)*5*0,55)*0,5</t>
  </si>
  <si>
    <t>"odvoz dřeva"1*((3,14*0,37*0,37)*5*0,55)*0,5</t>
  </si>
  <si>
    <t>"odvoz dřeva"1*((3,14*0,4*0,4)*6*0,55)*0,5</t>
  </si>
  <si>
    <t>"odvoz dřeva"1*((3,14*0,5*0,5)*6*0,55)*0,5</t>
  </si>
  <si>
    <t>"odvoz dřeva"1*((3,14*0,65*0,65)*6*0,55)*0,5</t>
  </si>
  <si>
    <t>"odvoz dřeva"1*((3,14*0,67*0,67)*6*0,55)*0,5</t>
  </si>
  <si>
    <t>"odvoz dřeva"1*((3,14*1*1)*6*0,55)*0,5</t>
  </si>
  <si>
    <t>68</t>
  </si>
  <si>
    <t>997221579</t>
  </si>
  <si>
    <t>Vodorovná doprava vybouraných hmot bez naložení, ale se složením a s hrubým urovnáním na vzdálenost Příplatek k ceně za každý další i započatý 1 km přes 1 km</t>
  </si>
  <si>
    <t>195655605</t>
  </si>
  <si>
    <t>"odvoz dřeva"14,231*15</t>
  </si>
  <si>
    <t>69</t>
  </si>
  <si>
    <t>997221611</t>
  </si>
  <si>
    <t>Nakládání na dopravní prostředky pro vodorovnou dopravu suti</t>
  </si>
  <si>
    <t>-1242438273</t>
  </si>
  <si>
    <t xml:space="preserve">Poznámka k souboru cen:_x000d_
1. Ceny lze použít i pro překládání při lomené dopravě._x000d_
2. Ceny nelze použít při dopravě po železnici, po vodě nebo neobvyklými dopravními prostředky._x000d_
</t>
  </si>
  <si>
    <t>"živice"6,6</t>
  </si>
  <si>
    <t>70</t>
  </si>
  <si>
    <t>997221815</t>
  </si>
  <si>
    <t>Poplatek za uložení stavebního odpadu na skládce (skládkovné) z prostého betonu zatříděného do Katalogu odpadů pod kódem 170 101</t>
  </si>
  <si>
    <t>1434874849</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</si>
  <si>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</si>
  <si>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"beton"8,125+6,97+20</t>
  </si>
  <si>
    <t>71</t>
  </si>
  <si>
    <t>997221845</t>
  </si>
  <si>
    <t>Poplatek za uložení stavebního odpadu na skládce (skládkovné) asfaltového bez obsahu dehtu zatříděného do Katalogu odpadů pod kódem 170 302</t>
  </si>
  <si>
    <t>1616945186</t>
  </si>
  <si>
    <t>72</t>
  </si>
  <si>
    <t>R88888</t>
  </si>
  <si>
    <t>Poplatek za uložení dřeva na skládku</t>
  </si>
  <si>
    <t>900110385</t>
  </si>
  <si>
    <t>998</t>
  </si>
  <si>
    <t>Přesun hmot</t>
  </si>
  <si>
    <t>73</t>
  </si>
  <si>
    <t>998223011</t>
  </si>
  <si>
    <t>Přesun hmot pro pozemní komunikace s krytem dlážděným dopravní vzdálenost do 200 m jakékoliv délky objektu</t>
  </si>
  <si>
    <t>1511185332</t>
  </si>
  <si>
    <t>VRN</t>
  </si>
  <si>
    <t>Vedlejší rozpočtové náklady</t>
  </si>
  <si>
    <t>74</t>
  </si>
  <si>
    <t>0001</t>
  </si>
  <si>
    <t>Vytyčení inženýrských sítí</t>
  </si>
  <si>
    <t>1117052945</t>
  </si>
  <si>
    <t>75</t>
  </si>
  <si>
    <t>0002</t>
  </si>
  <si>
    <t>Zařízení staveniště, provoz a odstranění</t>
  </si>
  <si>
    <t>-1121338240</t>
  </si>
  <si>
    <t>76</t>
  </si>
  <si>
    <t>0003</t>
  </si>
  <si>
    <t>Pomocné práce- zajištění nebo zřízení, regulaci a ochranu dopravy vč. DIOa přechodného dopravního značení - úhrnná částka musí obsahovat veškeré náklady na dočasné úpravy a regulaci (vč. pěších) na staveništi a nezbytné značení a opatření vyplívající z požadeavků BOZP na staveništi, uvažováno jednotyčové zábradlí vysoké min. 1,10m s označením zákazu vstupu, lávky pro pěší, provizorní dopravní značení v rozsahu dle stanovení přechodného dopravního značení</t>
  </si>
  <si>
    <t>819957987</t>
  </si>
  <si>
    <t>77</t>
  </si>
  <si>
    <t>0004</t>
  </si>
  <si>
    <t>Geodetické zaměření skutečného provedení stavby - výškopis, polohopis (3x tištěná dokumentace, 3xCD)</t>
  </si>
  <si>
    <t>1152960240</t>
  </si>
  <si>
    <t>78</t>
  </si>
  <si>
    <t>0005</t>
  </si>
  <si>
    <t>Kopané sondy pro ověření průběhu inženýrských sítí - ruční práce vč. zasypání sondy</t>
  </si>
  <si>
    <t>-1796358791</t>
  </si>
  <si>
    <t>79</t>
  </si>
  <si>
    <t>0006</t>
  </si>
  <si>
    <t>Zkoušení a kontrola prací zkušebnou zhotovitele:_x000d_
"statická zkouška únosnoti pláně 4ks"_x000d_
"statická zkouška na ochranné vrstvě 4ks"</t>
  </si>
  <si>
    <t>-484101845</t>
  </si>
  <si>
    <t>80</t>
  </si>
  <si>
    <t>0007</t>
  </si>
  <si>
    <t>Dokumentace skutečného provedení stavby (DSPS)</t>
  </si>
  <si>
    <t>-1041880503</t>
  </si>
  <si>
    <t>VRN4</t>
  </si>
  <si>
    <t>Inženýrská činnost</t>
  </si>
  <si>
    <t>81</t>
  </si>
  <si>
    <t>043203000</t>
  </si>
  <si>
    <t>Měření bez rozlišení dle požadavku SŽDC, o.s. zkrácené měření kabelu</t>
  </si>
  <si>
    <t>1024</t>
  </si>
  <si>
    <t>-1264859488</t>
  </si>
  <si>
    <t xml:space="preserve">"Dle vyjádření SŽDC, o.s. 30768/2018-SŽDC-OŘ HKR - ÚT  bod č.1"</t>
  </si>
  <si>
    <t>"zkrácené měření kabelu před manipulací s kabelem"1</t>
  </si>
  <si>
    <t>"zkrácené měření kabelu po manipulací s kabelem"1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</si>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</sst>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1" fillId="0" borderId="0" applyNumberFormat="0" applyFill="0" applyBorder="0" applyAlignment="0" applyProtection="0"/>
  </cellStyleXfs>
  <cellXfs count="35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7"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7" fillId="0" borderId="0" xfId="0" applyNumberFormat="1"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3"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3" fillId="3" borderId="8" xfId="0" applyFont="1" applyFill="1" applyBorder="1" applyAlignment="1" applyProtection="1">
      <alignment horizontal="left" vertical="center"/>
    </xf>
    <xf numFmtId="4" fontId="3"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4" xfId="0" applyFont="1" applyBorder="1" applyAlignment="1">
      <alignment vertical="center"/>
    </xf>
    <xf numFmtId="0" fontId="19"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3"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4" xfId="0" applyFont="1" applyBorder="1" applyAlignment="1">
      <alignmen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right" vertical="center"/>
    </xf>
    <xf numFmtId="0" fontId="3"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29" fillId="0" borderId="0" xfId="0" applyFont="1" applyAlignment="1" applyProtection="1">
      <alignment horizontal="left" vertical="center"/>
    </xf>
    <xf numFmtId="0" fontId="5" fillId="0" borderId="4" xfId="0" applyFont="1" applyBorder="1" applyAlignment="1" applyProtection="1">
      <alignment vertical="center"/>
    </xf>
    <xf numFmtId="0" fontId="5" fillId="0" borderId="0" xfId="0" applyFont="1" applyAlignment="1" applyProtection="1">
      <alignment vertical="center"/>
    </xf>
    <xf numFmtId="0" fontId="5" fillId="0" borderId="21" xfId="0" applyFont="1" applyBorder="1" applyAlignment="1" applyProtection="1">
      <alignment horizontal="left" vertical="center"/>
    </xf>
    <xf numFmtId="0" fontId="5" fillId="0" borderId="21" xfId="0" applyFont="1" applyBorder="1" applyAlignment="1" applyProtection="1">
      <alignment vertical="center"/>
    </xf>
    <xf numFmtId="0" fontId="5" fillId="0" borderId="21" xfId="0" applyFont="1" applyBorder="1" applyAlignment="1" applyProtection="1">
      <alignment vertical="center"/>
      <protection locked="0"/>
    </xf>
    <xf numFmtId="4" fontId="5" fillId="0" borderId="21" xfId="0" applyNumberFormat="1" applyFont="1" applyBorder="1" applyAlignment="1" applyProtection="1">
      <alignment vertical="center"/>
    </xf>
    <xf numFmtId="0" fontId="5" fillId="0" borderId="4" xfId="0" applyFont="1" applyBorder="1" applyAlignment="1">
      <alignmen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3" fillId="0" borderId="0" xfId="0" applyNumberFormat="1" applyFont="1" applyAlignment="1" applyProtection="1"/>
    <xf numFmtId="166" fontId="30" fillId="0" borderId="13" xfId="0" applyNumberFormat="1" applyFont="1" applyBorder="1" applyAlignment="1" applyProtection="1"/>
    <xf numFmtId="166" fontId="30" fillId="0" borderId="14" xfId="0" applyNumberFormat="1" applyFont="1" applyBorder="1" applyAlignment="1" applyProtection="1"/>
    <xf numFmtId="4" fontId="19"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167" fontId="0" fillId="0" borderId="23" xfId="0" applyNumberFormat="1" applyFont="1" applyBorder="1" applyAlignment="1" applyProtection="1">
      <alignment vertical="center"/>
    </xf>
    <xf numFmtId="4" fontId="0" fillId="2" borderId="23" xfId="0" applyNumberFormat="1" applyFont="1" applyFill="1" applyBorder="1" applyAlignment="1" applyProtection="1">
      <alignment vertical="center"/>
      <protection locked="0"/>
    </xf>
    <xf numFmtId="4" fontId="0" fillId="0" borderId="23" xfId="0" applyNumberFormat="1" applyFont="1" applyBorder="1" applyAlignment="1" applyProtection="1">
      <alignment vertical="center"/>
    </xf>
    <xf numFmtId="0" fontId="1" fillId="2" borderId="15"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31" fillId="0" borderId="0" xfId="0" applyFont="1" applyAlignment="1" applyProtection="1">
      <alignment horizontal="left" vertical="center"/>
    </xf>
    <xf numFmtId="0" fontId="32" fillId="0" borderId="0" xfId="0" applyFont="1" applyAlignment="1" applyProtection="1">
      <alignment vertical="center" wrapText="1"/>
    </xf>
    <xf numFmtId="0" fontId="0" fillId="0" borderId="15" xfId="0" applyFont="1" applyBorder="1" applyAlignment="1" applyProtection="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3" fillId="0" borderId="23" xfId="0" applyFont="1" applyBorder="1" applyAlignment="1" applyProtection="1">
      <alignment horizontal="center" vertical="center"/>
    </xf>
    <xf numFmtId="49" fontId="33" fillId="0" borderId="23" xfId="0" applyNumberFormat="1" applyFont="1" applyBorder="1" applyAlignment="1" applyProtection="1">
      <alignment horizontal="left" vertical="center" wrapText="1"/>
    </xf>
    <xf numFmtId="0" fontId="33" fillId="0" borderId="23" xfId="0" applyFont="1" applyBorder="1" applyAlignment="1" applyProtection="1">
      <alignment horizontal="left" vertical="center" wrapText="1"/>
    </xf>
    <xf numFmtId="0" fontId="33" fillId="0" borderId="23" xfId="0" applyFont="1" applyBorder="1" applyAlignment="1" applyProtection="1">
      <alignment horizontal="center" vertical="center" wrapText="1"/>
    </xf>
    <xf numFmtId="167" fontId="33" fillId="0" borderId="23" xfId="0" applyNumberFormat="1" applyFont="1" applyBorder="1" applyAlignment="1" applyProtection="1">
      <alignment vertical="center"/>
    </xf>
    <xf numFmtId="4" fontId="33" fillId="2" borderId="23" xfId="0" applyNumberFormat="1" applyFont="1" applyFill="1" applyBorder="1" applyAlignment="1" applyProtection="1">
      <alignment vertical="center"/>
      <protection locked="0"/>
    </xf>
    <xf numFmtId="4" fontId="33" fillId="0" borderId="23" xfId="0" applyNumberFormat="1" applyFont="1" applyBorder="1" applyAlignment="1" applyProtection="1">
      <alignment vertical="center"/>
    </xf>
    <xf numFmtId="0" fontId="33" fillId="0" borderId="4" xfId="0" applyFont="1" applyBorder="1" applyAlignment="1">
      <alignment vertical="center"/>
    </xf>
    <xf numFmtId="0" fontId="33" fillId="2" borderId="15"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0" xfId="0" applyAlignment="1">
      <alignment vertical="top"/>
    </xf>
    <xf numFmtId="0" fontId="34" fillId="0" borderId="24" xfId="0" applyFont="1" applyBorder="1" applyAlignment="1">
      <alignment vertical="center" wrapText="1"/>
    </xf>
    <xf numFmtId="0" fontId="34" fillId="0" borderId="25" xfId="0" applyFont="1" applyBorder="1" applyAlignment="1">
      <alignment vertical="center" wrapText="1"/>
    </xf>
    <xf numFmtId="0" fontId="34" fillId="0" borderId="26" xfId="0" applyFont="1" applyBorder="1" applyAlignment="1">
      <alignment vertical="center" wrapText="1"/>
    </xf>
    <xf numFmtId="0" fontId="34" fillId="0" borderId="27" xfId="0" applyFont="1" applyBorder="1" applyAlignment="1">
      <alignment horizontal="center" vertical="center" wrapText="1"/>
    </xf>
    <xf numFmtId="0" fontId="35" fillId="0" borderId="1" xfId="0" applyFont="1" applyBorder="1" applyAlignment="1">
      <alignment horizontal="center" vertical="center" wrapText="1"/>
    </xf>
    <xf numFmtId="0" fontId="34" fillId="0" borderId="28" xfId="0" applyFont="1" applyBorder="1" applyAlignment="1">
      <alignment horizontal="center" vertical="center" wrapText="1"/>
    </xf>
    <xf numFmtId="0" fontId="34" fillId="0" borderId="27" xfId="0" applyFont="1" applyBorder="1" applyAlignment="1">
      <alignment vertical="center" wrapText="1"/>
    </xf>
    <xf numFmtId="0" fontId="36" fillId="0" borderId="29" xfId="0" applyFont="1" applyBorder="1" applyAlignment="1">
      <alignment horizontal="left" wrapText="1"/>
    </xf>
    <xf numFmtId="0" fontId="34" fillId="0" borderId="28" xfId="0" applyFont="1" applyBorder="1" applyAlignment="1">
      <alignment vertical="center" wrapText="1"/>
    </xf>
    <xf numFmtId="0" fontId="36" fillId="0" borderId="1" xfId="0" applyFont="1" applyBorder="1" applyAlignment="1">
      <alignment horizontal="left" vertical="center" wrapText="1"/>
    </xf>
    <xf numFmtId="0" fontId="37" fillId="0" borderId="1" xfId="0" applyFont="1" applyBorder="1" applyAlignment="1">
      <alignment horizontal="left" vertical="center" wrapText="1"/>
    </xf>
    <xf numFmtId="0" fontId="37" fillId="0" borderId="27" xfId="0" applyFont="1" applyBorder="1" applyAlignment="1">
      <alignment vertical="center" wrapText="1"/>
    </xf>
    <xf numFmtId="0" fontId="37" fillId="0" borderId="1" xfId="0" applyFont="1" applyBorder="1" applyAlignment="1">
      <alignment vertical="center" wrapText="1"/>
    </xf>
    <xf numFmtId="0" fontId="37" fillId="0" borderId="1" xfId="0" applyFont="1" applyBorder="1" applyAlignment="1">
      <alignment horizontal="left" vertical="center"/>
    </xf>
    <xf numFmtId="0" fontId="37" fillId="0" borderId="1" xfId="0" applyFont="1" applyBorder="1" applyAlignment="1">
      <alignment vertical="center"/>
    </xf>
    <xf numFmtId="49" fontId="37" fillId="0" borderId="1" xfId="0" applyNumberFormat="1" applyFont="1" applyBorder="1" applyAlignment="1">
      <alignment horizontal="left" vertical="center" wrapText="1"/>
    </xf>
    <xf numFmtId="49" fontId="37" fillId="0" borderId="1" xfId="0" applyNumberFormat="1" applyFont="1" applyBorder="1" applyAlignment="1">
      <alignment vertical="center" wrapText="1"/>
    </xf>
    <xf numFmtId="0" fontId="34" fillId="0" borderId="30" xfId="0" applyFont="1" applyBorder="1" applyAlignment="1">
      <alignment vertical="center" wrapText="1"/>
    </xf>
    <xf numFmtId="0" fontId="38" fillId="0" borderId="29" xfId="0" applyFont="1" applyBorder="1" applyAlignment="1">
      <alignment vertical="center" wrapText="1"/>
    </xf>
    <xf numFmtId="0" fontId="34" fillId="0" borderId="31" xfId="0" applyFont="1" applyBorder="1" applyAlignment="1">
      <alignment vertical="center" wrapText="1"/>
    </xf>
    <xf numFmtId="0" fontId="34" fillId="0" borderId="1" xfId="0" applyFont="1" applyBorder="1" applyAlignment="1">
      <alignment vertical="top"/>
    </xf>
    <xf numFmtId="0" fontId="34" fillId="0" borderId="0" xfId="0" applyFont="1" applyAlignment="1">
      <alignment vertical="top"/>
    </xf>
    <xf numFmtId="0" fontId="34" fillId="0" borderId="24" xfId="0" applyFont="1" applyBorder="1" applyAlignment="1">
      <alignment horizontal="left" vertical="center"/>
    </xf>
    <xf numFmtId="0" fontId="34" fillId="0" borderId="25" xfId="0" applyFont="1" applyBorder="1" applyAlignment="1">
      <alignment horizontal="left" vertical="center"/>
    </xf>
    <xf numFmtId="0" fontId="34" fillId="0" borderId="26" xfId="0" applyFont="1" applyBorder="1" applyAlignment="1">
      <alignment horizontal="left" vertical="center"/>
    </xf>
    <xf numFmtId="0" fontId="34" fillId="0" borderId="27" xfId="0" applyFont="1" applyBorder="1" applyAlignment="1">
      <alignment horizontal="left" vertical="center"/>
    </xf>
    <xf numFmtId="0" fontId="35" fillId="0" borderId="1" xfId="0" applyFont="1" applyBorder="1" applyAlignment="1">
      <alignment horizontal="center" vertical="center"/>
    </xf>
    <xf numFmtId="0" fontId="34" fillId="0" borderId="28" xfId="0" applyFont="1" applyBorder="1" applyAlignment="1">
      <alignment horizontal="left" vertical="center"/>
    </xf>
    <xf numFmtId="0" fontId="36" fillId="0" borderId="1" xfId="0" applyFont="1" applyBorder="1" applyAlignment="1">
      <alignment horizontal="left" vertical="center"/>
    </xf>
    <xf numFmtId="0" fontId="39" fillId="0" borderId="0" xfId="0" applyFont="1" applyAlignment="1">
      <alignment horizontal="left" vertical="center"/>
    </xf>
    <xf numFmtId="0" fontId="36" fillId="0" borderId="29" xfId="0" applyFont="1" applyBorder="1" applyAlignment="1">
      <alignment horizontal="left" vertical="center"/>
    </xf>
    <xf numFmtId="0" fontId="36" fillId="0" borderId="29" xfId="0" applyFont="1" applyBorder="1" applyAlignment="1">
      <alignment horizontal="center" vertical="center"/>
    </xf>
    <xf numFmtId="0" fontId="39" fillId="0" borderId="29" xfId="0" applyFont="1" applyBorder="1" applyAlignment="1">
      <alignment horizontal="left" vertical="center"/>
    </xf>
    <xf numFmtId="0" fontId="40" fillId="0" borderId="1" xfId="0" applyFont="1" applyBorder="1" applyAlignment="1">
      <alignment horizontal="left" vertical="center"/>
    </xf>
    <xf numFmtId="0" fontId="37" fillId="0" borderId="0" xfId="0" applyFont="1" applyAlignment="1">
      <alignment horizontal="left" vertical="center"/>
    </xf>
    <xf numFmtId="0" fontId="37" fillId="0" borderId="1" xfId="0" applyFont="1" applyBorder="1" applyAlignment="1">
      <alignment horizontal="center" vertical="center"/>
    </xf>
    <xf numFmtId="0" fontId="37" fillId="0" borderId="27" xfId="0" applyFont="1" applyBorder="1" applyAlignment="1">
      <alignment horizontal="left" vertical="center"/>
    </xf>
    <xf numFmtId="0" fontId="37" fillId="0" borderId="1" xfId="0" applyFont="1" applyFill="1" applyBorder="1" applyAlignment="1">
      <alignment horizontal="left" vertical="center"/>
    </xf>
    <xf numFmtId="0" fontId="37" fillId="0" borderId="1" xfId="0" applyFont="1" applyFill="1" applyBorder="1" applyAlignment="1">
      <alignment horizontal="center" vertical="center"/>
    </xf>
    <xf numFmtId="0" fontId="34" fillId="0" borderId="30" xfId="0" applyFont="1" applyBorder="1" applyAlignment="1">
      <alignment horizontal="left" vertical="center"/>
    </xf>
    <xf numFmtId="0" fontId="38" fillId="0" borderId="29" xfId="0" applyFont="1" applyBorder="1" applyAlignment="1">
      <alignment horizontal="left" vertical="center"/>
    </xf>
    <xf numFmtId="0" fontId="34" fillId="0" borderId="31" xfId="0" applyFont="1" applyBorder="1" applyAlignment="1">
      <alignment horizontal="left" vertical="center"/>
    </xf>
    <xf numFmtId="0" fontId="34" fillId="0" borderId="1" xfId="0" applyFont="1" applyBorder="1" applyAlignment="1">
      <alignment horizontal="left" vertical="center"/>
    </xf>
    <xf numFmtId="0" fontId="38" fillId="0" borderId="1" xfId="0" applyFont="1" applyBorder="1" applyAlignment="1">
      <alignment horizontal="left" vertical="center"/>
    </xf>
    <xf numFmtId="0" fontId="39" fillId="0" borderId="1" xfId="0" applyFont="1" applyBorder="1" applyAlignment="1">
      <alignment horizontal="left" vertical="center"/>
    </xf>
    <xf numFmtId="0" fontId="37" fillId="0" borderId="29" xfId="0" applyFont="1" applyBorder="1" applyAlignment="1">
      <alignment horizontal="left" vertical="center"/>
    </xf>
    <xf numFmtId="0" fontId="34" fillId="0" borderId="1" xfId="0" applyFont="1" applyBorder="1" applyAlignment="1">
      <alignment horizontal="left" vertical="center" wrapText="1"/>
    </xf>
    <xf numFmtId="0" fontId="37" fillId="0" borderId="1" xfId="0" applyFont="1" applyBorder="1" applyAlignment="1">
      <alignment horizontal="center" vertical="center" wrapText="1"/>
    </xf>
    <xf numFmtId="0" fontId="34" fillId="0" borderId="24" xfId="0" applyFont="1" applyBorder="1" applyAlignment="1">
      <alignment horizontal="left" vertical="center" wrapText="1"/>
    </xf>
    <xf numFmtId="0" fontId="34" fillId="0" borderId="25" xfId="0" applyFont="1" applyBorder="1" applyAlignment="1">
      <alignment horizontal="left" vertical="center" wrapText="1"/>
    </xf>
    <xf numFmtId="0" fontId="34" fillId="0" borderId="26" xfId="0" applyFont="1" applyBorder="1" applyAlignment="1">
      <alignment horizontal="left" vertical="center" wrapText="1"/>
    </xf>
    <xf numFmtId="0" fontId="34" fillId="0" borderId="27" xfId="0" applyFont="1" applyBorder="1" applyAlignment="1">
      <alignment horizontal="left" vertical="center" wrapText="1"/>
    </xf>
    <xf numFmtId="0" fontId="34"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37" fillId="0" borderId="28" xfId="0" applyFont="1" applyBorder="1" applyAlignment="1">
      <alignment horizontal="left" vertical="center"/>
    </xf>
    <xf numFmtId="0" fontId="37" fillId="0" borderId="30" xfId="0" applyFont="1" applyBorder="1" applyAlignment="1">
      <alignment horizontal="left" vertical="center" wrapText="1"/>
    </xf>
    <xf numFmtId="0" fontId="37" fillId="0" borderId="29" xfId="0" applyFont="1" applyBorder="1" applyAlignment="1">
      <alignment horizontal="left" vertical="center" wrapText="1"/>
    </xf>
    <xf numFmtId="0" fontId="37" fillId="0" borderId="31" xfId="0" applyFont="1" applyBorder="1" applyAlignment="1">
      <alignment horizontal="left" vertical="center" wrapText="1"/>
    </xf>
    <xf numFmtId="0" fontId="37" fillId="0" borderId="1" xfId="0" applyFont="1" applyBorder="1" applyAlignment="1">
      <alignment horizontal="left" vertical="top"/>
    </xf>
    <xf numFmtId="0" fontId="37" fillId="0" borderId="1" xfId="0" applyFont="1" applyBorder="1" applyAlignment="1">
      <alignment horizontal="center" vertical="top"/>
    </xf>
    <xf numFmtId="0" fontId="37" fillId="0" borderId="30" xfId="0" applyFont="1" applyBorder="1" applyAlignment="1">
      <alignment horizontal="left" vertical="center"/>
    </xf>
    <xf numFmtId="0" fontId="37" fillId="0" borderId="31" xfId="0" applyFont="1" applyBorder="1" applyAlignment="1">
      <alignment horizontal="left" vertical="center"/>
    </xf>
    <xf numFmtId="0" fontId="39" fillId="0" borderId="0" xfId="0" applyFont="1" applyAlignment="1">
      <alignment vertical="center"/>
    </xf>
    <xf numFmtId="0" fontId="36" fillId="0" borderId="1" xfId="0" applyFont="1" applyBorder="1" applyAlignment="1">
      <alignment vertical="center"/>
    </xf>
    <xf numFmtId="0" fontId="39" fillId="0" borderId="29" xfId="0" applyFont="1" applyBorder="1" applyAlignment="1">
      <alignment vertical="center"/>
    </xf>
    <xf numFmtId="0" fontId="36" fillId="0" borderId="29" xfId="0" applyFont="1" applyBorder="1" applyAlignment="1">
      <alignment vertical="center"/>
    </xf>
    <xf numFmtId="0" fontId="0" fillId="0" borderId="1" xfId="0" applyBorder="1" applyAlignment="1">
      <alignment vertical="top"/>
    </xf>
    <xf numFmtId="49" fontId="37" fillId="0" borderId="1" xfId="0" applyNumberFormat="1" applyFont="1" applyBorder="1" applyAlignment="1">
      <alignment horizontal="left" vertical="center"/>
    </xf>
    <xf numFmtId="0" fontId="0" fillId="0" borderId="29" xfId="0" applyBorder="1" applyAlignment="1">
      <alignment vertical="top"/>
    </xf>
    <xf numFmtId="0" fontId="36" fillId="0" borderId="29" xfId="0" applyFont="1" applyBorder="1" applyAlignment="1">
      <alignment horizontal="left"/>
    </xf>
    <xf numFmtId="0" fontId="39" fillId="0" borderId="29" xfId="0" applyFont="1" applyBorder="1" applyAlignment="1"/>
    <xf numFmtId="0" fontId="34" fillId="0" borderId="27" xfId="0" applyFont="1" applyBorder="1" applyAlignment="1">
      <alignment vertical="top"/>
    </xf>
    <xf numFmtId="0" fontId="34" fillId="0" borderId="28" xfId="0" applyFont="1" applyBorder="1" applyAlignment="1">
      <alignment vertical="top"/>
    </xf>
    <xf numFmtId="0" fontId="34" fillId="0" borderId="1" xfId="0" applyFont="1" applyBorder="1" applyAlignment="1">
      <alignment horizontal="center" vertical="center"/>
    </xf>
    <xf numFmtId="0" fontId="34" fillId="0" borderId="1" xfId="0" applyFont="1" applyBorder="1" applyAlignment="1">
      <alignment horizontal="left" vertical="top"/>
    </xf>
    <xf numFmtId="0" fontId="34" fillId="0" borderId="30" xfId="0" applyFont="1" applyBorder="1" applyAlignment="1">
      <alignment vertical="top"/>
    </xf>
    <xf numFmtId="0" fontId="34" fillId="0" borderId="29" xfId="0" applyFont="1" applyBorder="1" applyAlignment="1">
      <alignment vertical="top"/>
    </xf>
    <xf numFmtId="0" fontId="34"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6" t="s">
        <v>0</v>
      </c>
      <c r="AZ1" s="16" t="s">
        <v>1</v>
      </c>
      <c r="BA1" s="16" t="s">
        <v>2</v>
      </c>
      <c r="BB1" s="16" t="s">
        <v>3</v>
      </c>
      <c r="BT1" s="16" t="s">
        <v>4</v>
      </c>
      <c r="BU1" s="16" t="s">
        <v>4</v>
      </c>
      <c r="BV1" s="16" t="s">
        <v>5</v>
      </c>
    </row>
    <row r="2" ht="36.96" customHeight="1">
      <c r="AR2"/>
      <c r="BS2" s="17" t="s">
        <v>6</v>
      </c>
      <c r="BT2" s="17" t="s">
        <v>7</v>
      </c>
    </row>
    <row r="3"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27</v>
      </c>
      <c r="AO10" s="22"/>
      <c r="AP10" s="22"/>
      <c r="AQ10" s="22"/>
      <c r="AR10" s="20"/>
      <c r="BE10" s="31"/>
      <c r="BS10" s="17" t="s">
        <v>6</v>
      </c>
    </row>
    <row r="11" ht="18.48"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29</v>
      </c>
      <c r="AL11" s="22"/>
      <c r="AM11" s="22"/>
      <c r="AN11" s="27" t="s">
        <v>30</v>
      </c>
      <c r="AO11" s="22"/>
      <c r="AP11" s="22"/>
      <c r="AQ11" s="22"/>
      <c r="AR11" s="20"/>
      <c r="BE11" s="31"/>
      <c r="BS11" s="17" t="s">
        <v>6</v>
      </c>
    </row>
    <row r="12"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ht="12" customHeight="1">
      <c r="B13" s="21"/>
      <c r="C13" s="22"/>
      <c r="D13" s="32"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32</v>
      </c>
      <c r="AO13" s="22"/>
      <c r="AP13" s="22"/>
      <c r="AQ13" s="22"/>
      <c r="AR13" s="20"/>
      <c r="BE13" s="31"/>
      <c r="BS13" s="17" t="s">
        <v>6</v>
      </c>
    </row>
    <row r="14">
      <c r="B14" s="21"/>
      <c r="C14" s="22"/>
      <c r="D14" s="22"/>
      <c r="E14" s="34" t="s">
        <v>32</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L14" s="22"/>
      <c r="AM14" s="22"/>
      <c r="AN14" s="34" t="s">
        <v>32</v>
      </c>
      <c r="AO14" s="22"/>
      <c r="AP14" s="22"/>
      <c r="AQ14" s="22"/>
      <c r="AR14" s="20"/>
      <c r="BE14" s="31"/>
      <c r="BS14" s="17" t="s">
        <v>6</v>
      </c>
    </row>
    <row r="15"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ht="12" customHeight="1">
      <c r="B16" s="21"/>
      <c r="C16" s="22"/>
      <c r="D16" s="32"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34</v>
      </c>
      <c r="AO16" s="22"/>
      <c r="AP16" s="22"/>
      <c r="AQ16" s="22"/>
      <c r="AR16" s="20"/>
      <c r="BE16" s="31"/>
      <c r="BS16" s="17" t="s">
        <v>4</v>
      </c>
    </row>
    <row r="17" ht="18.48" customHeight="1">
      <c r="B17" s="21"/>
      <c r="C17" s="22"/>
      <c r="D17" s="22"/>
      <c r="E17" s="27" t="s">
        <v>35</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29</v>
      </c>
      <c r="AL17" s="22"/>
      <c r="AM17" s="22"/>
      <c r="AN17" s="27" t="s">
        <v>36</v>
      </c>
      <c r="AO17" s="22"/>
      <c r="AP17" s="22"/>
      <c r="AQ17" s="22"/>
      <c r="AR17" s="20"/>
      <c r="BE17" s="31"/>
      <c r="BS17" s="17" t="s">
        <v>37</v>
      </c>
    </row>
    <row r="18"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ht="12" customHeight="1">
      <c r="B19" s="21"/>
      <c r="C19" s="22"/>
      <c r="D19" s="32" t="s">
        <v>38</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34</v>
      </c>
      <c r="AO19" s="22"/>
      <c r="AP19" s="22"/>
      <c r="AQ19" s="22"/>
      <c r="AR19" s="20"/>
      <c r="BE19" s="31"/>
      <c r="BS19" s="17" t="s">
        <v>6</v>
      </c>
    </row>
    <row r="20" ht="18.48" customHeight="1">
      <c r="B20" s="21"/>
      <c r="C20" s="22"/>
      <c r="D20" s="22"/>
      <c r="E20" s="27" t="s">
        <v>39</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29</v>
      </c>
      <c r="AL20" s="22"/>
      <c r="AM20" s="22"/>
      <c r="AN20" s="27" t="s">
        <v>36</v>
      </c>
      <c r="AO20" s="22"/>
      <c r="AP20" s="22"/>
      <c r="AQ20" s="22"/>
      <c r="AR20" s="20"/>
      <c r="BE20" s="31"/>
      <c r="BS20" s="17" t="s">
        <v>4</v>
      </c>
    </row>
    <row r="2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ht="12" customHeight="1">
      <c r="B22" s="21"/>
      <c r="C22" s="22"/>
      <c r="D22" s="32" t="s">
        <v>40</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ht="45" customHeight="1">
      <c r="B23" s="21"/>
      <c r="C23" s="22"/>
      <c r="D23" s="22"/>
      <c r="E23" s="36" t="s">
        <v>41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1" customFormat="1" ht="25.92" customHeight="1">
      <c r="B26" s="38"/>
      <c r="C26" s="39"/>
      <c r="D26" s="40" t="s">
        <v>42</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1"/>
    </row>
    <row r="27" s="1" customFormat="1" ht="6.96" customHeight="1">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1"/>
    </row>
    <row r="28" s="1" customFormat="1">
      <c r="B28" s="38"/>
      <c r="C28" s="39"/>
      <c r="D28" s="39"/>
      <c r="E28" s="39"/>
      <c r="F28" s="39"/>
      <c r="G28" s="39"/>
      <c r="H28" s="39"/>
      <c r="I28" s="39"/>
      <c r="J28" s="39"/>
      <c r="K28" s="39"/>
      <c r="L28" s="44" t="s">
        <v>43</v>
      </c>
      <c r="M28" s="44"/>
      <c r="N28" s="44"/>
      <c r="O28" s="44"/>
      <c r="P28" s="44"/>
      <c r="Q28" s="39"/>
      <c r="R28" s="39"/>
      <c r="S28" s="39"/>
      <c r="T28" s="39"/>
      <c r="U28" s="39"/>
      <c r="V28" s="39"/>
      <c r="W28" s="44" t="s">
        <v>44</v>
      </c>
      <c r="X28" s="44"/>
      <c r="Y28" s="44"/>
      <c r="Z28" s="44"/>
      <c r="AA28" s="44"/>
      <c r="AB28" s="44"/>
      <c r="AC28" s="44"/>
      <c r="AD28" s="44"/>
      <c r="AE28" s="44"/>
      <c r="AF28" s="39"/>
      <c r="AG28" s="39"/>
      <c r="AH28" s="39"/>
      <c r="AI28" s="39"/>
      <c r="AJ28" s="39"/>
      <c r="AK28" s="44" t="s">
        <v>45</v>
      </c>
      <c r="AL28" s="44"/>
      <c r="AM28" s="44"/>
      <c r="AN28" s="44"/>
      <c r="AO28" s="44"/>
      <c r="AP28" s="39"/>
      <c r="AQ28" s="39"/>
      <c r="AR28" s="43"/>
      <c r="BE28" s="31"/>
    </row>
    <row r="29" s="2" customFormat="1" ht="14.4" customHeight="1">
      <c r="B29" s="45"/>
      <c r="C29" s="46"/>
      <c r="D29" s="32" t="s">
        <v>46</v>
      </c>
      <c r="E29" s="46"/>
      <c r="F29" s="32" t="s">
        <v>47</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31"/>
    </row>
    <row r="30" s="2" customFormat="1" ht="14.4" customHeight="1">
      <c r="B30" s="45"/>
      <c r="C30" s="46"/>
      <c r="D30" s="46"/>
      <c r="E30" s="46"/>
      <c r="F30" s="32" t="s">
        <v>48</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31"/>
    </row>
    <row r="31" hidden="1" s="2" customFormat="1" ht="14.4" customHeight="1">
      <c r="B31" s="45"/>
      <c r="C31" s="46"/>
      <c r="D31" s="46"/>
      <c r="E31" s="46"/>
      <c r="F31" s="32" t="s">
        <v>49</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31"/>
    </row>
    <row r="32" hidden="1" s="2" customFormat="1" ht="14.4" customHeight="1">
      <c r="B32" s="45"/>
      <c r="C32" s="46"/>
      <c r="D32" s="46"/>
      <c r="E32" s="46"/>
      <c r="F32" s="32" t="s">
        <v>50</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31"/>
    </row>
    <row r="33" hidden="1" s="2" customFormat="1" ht="14.4" customHeight="1">
      <c r="B33" s="45"/>
      <c r="C33" s="46"/>
      <c r="D33" s="46"/>
      <c r="E33" s="46"/>
      <c r="F33" s="32" t="s">
        <v>51</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row>
    <row r="34" s="1" customFormat="1" ht="6.96" customHeight="1">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row>
    <row r="35" s="1" customFormat="1" ht="25.92" customHeight="1">
      <c r="B35" s="38"/>
      <c r="C35" s="50"/>
      <c r="D35" s="51" t="s">
        <v>52</v>
      </c>
      <c r="E35" s="52"/>
      <c r="F35" s="52"/>
      <c r="G35" s="52"/>
      <c r="H35" s="52"/>
      <c r="I35" s="52"/>
      <c r="J35" s="52"/>
      <c r="K35" s="52"/>
      <c r="L35" s="52"/>
      <c r="M35" s="52"/>
      <c r="N35" s="52"/>
      <c r="O35" s="52"/>
      <c r="P35" s="52"/>
      <c r="Q35" s="52"/>
      <c r="R35" s="52"/>
      <c r="S35" s="52"/>
      <c r="T35" s="53" t="s">
        <v>53</v>
      </c>
      <c r="U35" s="52"/>
      <c r="V35" s="52"/>
      <c r="W35" s="52"/>
      <c r="X35" s="54" t="s">
        <v>54</v>
      </c>
      <c r="Y35" s="52"/>
      <c r="Z35" s="52"/>
      <c r="AA35" s="52"/>
      <c r="AB35" s="52"/>
      <c r="AC35" s="52"/>
      <c r="AD35" s="52"/>
      <c r="AE35" s="52"/>
      <c r="AF35" s="52"/>
      <c r="AG35" s="52"/>
      <c r="AH35" s="52"/>
      <c r="AI35" s="52"/>
      <c r="AJ35" s="52"/>
      <c r="AK35" s="55">
        <f>SUM(AK26:AK33)</f>
        <v>0</v>
      </c>
      <c r="AL35" s="52"/>
      <c r="AM35" s="52"/>
      <c r="AN35" s="52"/>
      <c r="AO35" s="56"/>
      <c r="AP35" s="50"/>
      <c r="AQ35" s="50"/>
      <c r="AR35" s="43"/>
    </row>
    <row r="36" s="1" customFormat="1" ht="6.96" customHeight="1">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row>
    <row r="37" s="1" customFormat="1" ht="6.96" customHeight="1">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3"/>
    </row>
    <row r="41" s="1" customFormat="1" ht="6.96" customHeight="1">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3"/>
    </row>
    <row r="42" s="1" customFormat="1" ht="24.96" customHeight="1">
      <c r="B42" s="38"/>
      <c r="C42" s="23" t="s">
        <v>55</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row>
    <row r="43" s="1" customFormat="1" ht="6.96" customHeight="1">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row>
    <row r="44" s="1" customFormat="1" ht="12" customHeight="1">
      <c r="B44" s="38"/>
      <c r="C44" s="32" t="s">
        <v>13</v>
      </c>
      <c r="D44" s="39"/>
      <c r="E44" s="39"/>
      <c r="F44" s="39"/>
      <c r="G44" s="39"/>
      <c r="H44" s="39"/>
      <c r="I44" s="39"/>
      <c r="J44" s="39"/>
      <c r="K44" s="39"/>
      <c r="L44" s="39" t="str">
        <f>K5</f>
        <v>052/2018</v>
      </c>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43"/>
    </row>
    <row r="45" s="3" customFormat="1" ht="36.96" customHeight="1">
      <c r="B45" s="61"/>
      <c r="C45" s="62" t="s">
        <v>16</v>
      </c>
      <c r="D45" s="63"/>
      <c r="E45" s="63"/>
      <c r="F45" s="63"/>
      <c r="G45" s="63"/>
      <c r="H45" s="63"/>
      <c r="I45" s="63"/>
      <c r="J45" s="63"/>
      <c r="K45" s="63"/>
      <c r="L45" s="64" t="str">
        <f>K6</f>
        <v>Parkoviště u BISS ul. Jaselská, Přelouč</v>
      </c>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5"/>
    </row>
    <row r="46" s="1" customFormat="1" ht="6.96" customHeight="1">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row>
    <row r="47" s="1" customFormat="1" ht="12" customHeight="1">
      <c r="B47" s="38"/>
      <c r="C47" s="32" t="s">
        <v>21</v>
      </c>
      <c r="D47" s="39"/>
      <c r="E47" s="39"/>
      <c r="F47" s="39"/>
      <c r="G47" s="39"/>
      <c r="H47" s="39"/>
      <c r="I47" s="39"/>
      <c r="J47" s="39"/>
      <c r="K47" s="39"/>
      <c r="L47" s="66" t="str">
        <f>IF(K8="","",K8)</f>
        <v>ul. Jaselská u BISS</v>
      </c>
      <c r="M47" s="39"/>
      <c r="N47" s="39"/>
      <c r="O47" s="39"/>
      <c r="P47" s="39"/>
      <c r="Q47" s="39"/>
      <c r="R47" s="39"/>
      <c r="S47" s="39"/>
      <c r="T47" s="39"/>
      <c r="U47" s="39"/>
      <c r="V47" s="39"/>
      <c r="W47" s="39"/>
      <c r="X47" s="39"/>
      <c r="Y47" s="39"/>
      <c r="Z47" s="39"/>
      <c r="AA47" s="39"/>
      <c r="AB47" s="39"/>
      <c r="AC47" s="39"/>
      <c r="AD47" s="39"/>
      <c r="AE47" s="39"/>
      <c r="AF47" s="39"/>
      <c r="AG47" s="39"/>
      <c r="AH47" s="39"/>
      <c r="AI47" s="32" t="s">
        <v>23</v>
      </c>
      <c r="AJ47" s="39"/>
      <c r="AK47" s="39"/>
      <c r="AL47" s="39"/>
      <c r="AM47" s="67" t="str">
        <f>IF(AN8= "","",AN8)</f>
        <v>18. 12. 2018</v>
      </c>
      <c r="AN47" s="67"/>
      <c r="AO47" s="39"/>
      <c r="AP47" s="39"/>
      <c r="AQ47" s="39"/>
      <c r="AR47" s="43"/>
    </row>
    <row r="48" s="1" customFormat="1" ht="6.96" customHeight="1">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row>
    <row r="49" s="1" customFormat="1" ht="13.65" customHeight="1">
      <c r="B49" s="38"/>
      <c r="C49" s="32" t="s">
        <v>25</v>
      </c>
      <c r="D49" s="39"/>
      <c r="E49" s="39"/>
      <c r="F49" s="39"/>
      <c r="G49" s="39"/>
      <c r="H49" s="39"/>
      <c r="I49" s="39"/>
      <c r="J49" s="39"/>
      <c r="K49" s="39"/>
      <c r="L49" s="39" t="str">
        <f>IF(E11= "","",E11)</f>
        <v>Město Přelouč</v>
      </c>
      <c r="M49" s="39"/>
      <c r="N49" s="39"/>
      <c r="O49" s="39"/>
      <c r="P49" s="39"/>
      <c r="Q49" s="39"/>
      <c r="R49" s="39"/>
      <c r="S49" s="39"/>
      <c r="T49" s="39"/>
      <c r="U49" s="39"/>
      <c r="V49" s="39"/>
      <c r="W49" s="39"/>
      <c r="X49" s="39"/>
      <c r="Y49" s="39"/>
      <c r="Z49" s="39"/>
      <c r="AA49" s="39"/>
      <c r="AB49" s="39"/>
      <c r="AC49" s="39"/>
      <c r="AD49" s="39"/>
      <c r="AE49" s="39"/>
      <c r="AF49" s="39"/>
      <c r="AG49" s="39"/>
      <c r="AH49" s="39"/>
      <c r="AI49" s="32" t="s">
        <v>33</v>
      </c>
      <c r="AJ49" s="39"/>
      <c r="AK49" s="39"/>
      <c r="AL49" s="39"/>
      <c r="AM49" s="68" t="str">
        <f>IF(E17="","",E17)</f>
        <v>DI PROJEKT s.r.o.</v>
      </c>
      <c r="AN49" s="39"/>
      <c r="AO49" s="39"/>
      <c r="AP49" s="39"/>
      <c r="AQ49" s="39"/>
      <c r="AR49" s="43"/>
      <c r="AS49" s="69" t="s">
        <v>56</v>
      </c>
      <c r="AT49" s="70"/>
      <c r="AU49" s="71"/>
      <c r="AV49" s="71"/>
      <c r="AW49" s="71"/>
      <c r="AX49" s="71"/>
      <c r="AY49" s="71"/>
      <c r="AZ49" s="71"/>
      <c r="BA49" s="71"/>
      <c r="BB49" s="71"/>
      <c r="BC49" s="71"/>
      <c r="BD49" s="72"/>
    </row>
    <row r="50" s="1" customFormat="1" ht="13.65" customHeight="1">
      <c r="B50" s="38"/>
      <c r="C50" s="32" t="s">
        <v>31</v>
      </c>
      <c r="D50" s="39"/>
      <c r="E50" s="39"/>
      <c r="F50" s="39"/>
      <c r="G50" s="39"/>
      <c r="H50" s="39"/>
      <c r="I50" s="39"/>
      <c r="J50" s="39"/>
      <c r="K50" s="39"/>
      <c r="L50" s="39"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2" t="s">
        <v>38</v>
      </c>
      <c r="AJ50" s="39"/>
      <c r="AK50" s="39"/>
      <c r="AL50" s="39"/>
      <c r="AM50" s="68" t="str">
        <f>IF(E20="","",E20)</f>
        <v>DI PROJET s.r.o.</v>
      </c>
      <c r="AN50" s="39"/>
      <c r="AO50" s="39"/>
      <c r="AP50" s="39"/>
      <c r="AQ50" s="39"/>
      <c r="AR50" s="43"/>
      <c r="AS50" s="73"/>
      <c r="AT50" s="74"/>
      <c r="AU50" s="75"/>
      <c r="AV50" s="75"/>
      <c r="AW50" s="75"/>
      <c r="AX50" s="75"/>
      <c r="AY50" s="75"/>
      <c r="AZ50" s="75"/>
      <c r="BA50" s="75"/>
      <c r="BB50" s="75"/>
      <c r="BC50" s="75"/>
      <c r="BD50" s="76"/>
    </row>
    <row r="51" s="1" customFormat="1" ht="10.8" customHeight="1">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77"/>
      <c r="AT51" s="78"/>
      <c r="AU51" s="79"/>
      <c r="AV51" s="79"/>
      <c r="AW51" s="79"/>
      <c r="AX51" s="79"/>
      <c r="AY51" s="79"/>
      <c r="AZ51" s="79"/>
      <c r="BA51" s="79"/>
      <c r="BB51" s="79"/>
      <c r="BC51" s="79"/>
      <c r="BD51" s="80"/>
    </row>
    <row r="52" s="1" customFormat="1" ht="29.28" customHeight="1">
      <c r="B52" s="38"/>
      <c r="C52" s="81" t="s">
        <v>57</v>
      </c>
      <c r="D52" s="82"/>
      <c r="E52" s="82"/>
      <c r="F52" s="82"/>
      <c r="G52" s="82"/>
      <c r="H52" s="83"/>
      <c r="I52" s="84" t="s">
        <v>58</v>
      </c>
      <c r="J52" s="82"/>
      <c r="K52" s="82"/>
      <c r="L52" s="82"/>
      <c r="M52" s="82"/>
      <c r="N52" s="82"/>
      <c r="O52" s="82"/>
      <c r="P52" s="82"/>
      <c r="Q52" s="82"/>
      <c r="R52" s="82"/>
      <c r="S52" s="82"/>
      <c r="T52" s="82"/>
      <c r="U52" s="82"/>
      <c r="V52" s="82"/>
      <c r="W52" s="82"/>
      <c r="X52" s="82"/>
      <c r="Y52" s="82"/>
      <c r="Z52" s="82"/>
      <c r="AA52" s="82"/>
      <c r="AB52" s="82"/>
      <c r="AC52" s="82"/>
      <c r="AD52" s="82"/>
      <c r="AE52" s="82"/>
      <c r="AF52" s="82"/>
      <c r="AG52" s="85" t="s">
        <v>59</v>
      </c>
      <c r="AH52" s="82"/>
      <c r="AI52" s="82"/>
      <c r="AJ52" s="82"/>
      <c r="AK52" s="82"/>
      <c r="AL52" s="82"/>
      <c r="AM52" s="82"/>
      <c r="AN52" s="84" t="s">
        <v>60</v>
      </c>
      <c r="AO52" s="82"/>
      <c r="AP52" s="82"/>
      <c r="AQ52" s="86" t="s">
        <v>61</v>
      </c>
      <c r="AR52" s="43"/>
      <c r="AS52" s="87" t="s">
        <v>62</v>
      </c>
      <c r="AT52" s="88" t="s">
        <v>63</v>
      </c>
      <c r="AU52" s="88" t="s">
        <v>64</v>
      </c>
      <c r="AV52" s="88" t="s">
        <v>65</v>
      </c>
      <c r="AW52" s="88" t="s">
        <v>66</v>
      </c>
      <c r="AX52" s="88" t="s">
        <v>67</v>
      </c>
      <c r="AY52" s="88" t="s">
        <v>68</v>
      </c>
      <c r="AZ52" s="88" t="s">
        <v>69</v>
      </c>
      <c r="BA52" s="88" t="s">
        <v>70</v>
      </c>
      <c r="BB52" s="88" t="s">
        <v>71</v>
      </c>
      <c r="BC52" s="88" t="s">
        <v>72</v>
      </c>
      <c r="BD52" s="89" t="s">
        <v>73</v>
      </c>
    </row>
    <row r="53" s="1" customFormat="1" ht="10.8" customHeight="1">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0"/>
      <c r="AT53" s="91"/>
      <c r="AU53" s="91"/>
      <c r="AV53" s="91"/>
      <c r="AW53" s="91"/>
      <c r="AX53" s="91"/>
      <c r="AY53" s="91"/>
      <c r="AZ53" s="91"/>
      <c r="BA53" s="91"/>
      <c r="BB53" s="91"/>
      <c r="BC53" s="91"/>
      <c r="BD53" s="92"/>
    </row>
    <row r="54" s="4" customFormat="1" ht="32.4" customHeight="1">
      <c r="B54" s="93"/>
      <c r="C54" s="94" t="s">
        <v>74</v>
      </c>
      <c r="D54" s="95"/>
      <c r="E54" s="95"/>
      <c r="F54" s="95"/>
      <c r="G54" s="95"/>
      <c r="H54" s="95"/>
      <c r="I54" s="95"/>
      <c r="J54" s="95"/>
      <c r="K54" s="95"/>
      <c r="L54" s="95"/>
      <c r="M54" s="95"/>
      <c r="N54" s="95"/>
      <c r="O54" s="95"/>
      <c r="P54" s="95"/>
      <c r="Q54" s="95"/>
      <c r="R54" s="95"/>
      <c r="S54" s="95"/>
      <c r="T54" s="95"/>
      <c r="U54" s="95"/>
      <c r="V54" s="95"/>
      <c r="W54" s="95"/>
      <c r="X54" s="95"/>
      <c r="Y54" s="95"/>
      <c r="Z54" s="95"/>
      <c r="AA54" s="95"/>
      <c r="AB54" s="95"/>
      <c r="AC54" s="95"/>
      <c r="AD54" s="95"/>
      <c r="AE54" s="95"/>
      <c r="AF54" s="95"/>
      <c r="AG54" s="96">
        <f>ROUND(AG55,2)</f>
        <v>0</v>
      </c>
      <c r="AH54" s="96"/>
      <c r="AI54" s="96"/>
      <c r="AJ54" s="96"/>
      <c r="AK54" s="96"/>
      <c r="AL54" s="96"/>
      <c r="AM54" s="96"/>
      <c r="AN54" s="97">
        <f>SUM(AG54,AT54)</f>
        <v>0</v>
      </c>
      <c r="AO54" s="97"/>
      <c r="AP54" s="97"/>
      <c r="AQ54" s="98" t="s">
        <v>19</v>
      </c>
      <c r="AR54" s="99"/>
      <c r="AS54" s="100">
        <f>ROUND(AS55,2)</f>
        <v>0</v>
      </c>
      <c r="AT54" s="101">
        <f>ROUND(SUM(AV54:AW54),2)</f>
        <v>0</v>
      </c>
      <c r="AU54" s="102">
        <f>ROUND(AU55,5)</f>
        <v>0</v>
      </c>
      <c r="AV54" s="101">
        <f>ROUND(AZ54*L29,2)</f>
        <v>0</v>
      </c>
      <c r="AW54" s="101">
        <f>ROUND(BA54*L30,2)</f>
        <v>0</v>
      </c>
      <c r="AX54" s="101">
        <f>ROUND(BB54*L29,2)</f>
        <v>0</v>
      </c>
      <c r="AY54" s="101">
        <f>ROUND(BC54*L30,2)</f>
        <v>0</v>
      </c>
      <c r="AZ54" s="101">
        <f>ROUND(AZ55,2)</f>
        <v>0</v>
      </c>
      <c r="BA54" s="101">
        <f>ROUND(BA55,2)</f>
        <v>0</v>
      </c>
      <c r="BB54" s="101">
        <f>ROUND(BB55,2)</f>
        <v>0</v>
      </c>
      <c r="BC54" s="101">
        <f>ROUND(BC55,2)</f>
        <v>0</v>
      </c>
      <c r="BD54" s="103">
        <f>ROUND(BD55,2)</f>
        <v>0</v>
      </c>
      <c r="BS54" s="104" t="s">
        <v>75</v>
      </c>
      <c r="BT54" s="104" t="s">
        <v>76</v>
      </c>
      <c r="BU54" s="105" t="s">
        <v>77</v>
      </c>
      <c r="BV54" s="104" t="s">
        <v>78</v>
      </c>
      <c r="BW54" s="104" t="s">
        <v>5</v>
      </c>
      <c r="BX54" s="104" t="s">
        <v>79</v>
      </c>
      <c r="CL54" s="104" t="s">
        <v>19</v>
      </c>
    </row>
    <row r="55" s="5" customFormat="1" ht="27" customHeight="1">
      <c r="A55" s="106" t="s">
        <v>80</v>
      </c>
      <c r="B55" s="107"/>
      <c r="C55" s="108"/>
      <c r="D55" s="109" t="s">
        <v>81</v>
      </c>
      <c r="E55" s="109"/>
      <c r="F55" s="109"/>
      <c r="G55" s="109"/>
      <c r="H55" s="109"/>
      <c r="I55" s="110"/>
      <c r="J55" s="109" t="s">
        <v>82</v>
      </c>
      <c r="K55" s="109"/>
      <c r="L55" s="109"/>
      <c r="M55" s="109"/>
      <c r="N55" s="109"/>
      <c r="O55" s="109"/>
      <c r="P55" s="109"/>
      <c r="Q55" s="109"/>
      <c r="R55" s="109"/>
      <c r="S55" s="109"/>
      <c r="T55" s="109"/>
      <c r="U55" s="109"/>
      <c r="V55" s="109"/>
      <c r="W55" s="109"/>
      <c r="X55" s="109"/>
      <c r="Y55" s="109"/>
      <c r="Z55" s="109"/>
      <c r="AA55" s="109"/>
      <c r="AB55" s="109"/>
      <c r="AC55" s="109"/>
      <c r="AD55" s="109"/>
      <c r="AE55" s="109"/>
      <c r="AF55" s="109"/>
      <c r="AG55" s="111">
        <f>'052-2018_1 - SO 101 PARKO...'!J30</f>
        <v>0</v>
      </c>
      <c r="AH55" s="110"/>
      <c r="AI55" s="110"/>
      <c r="AJ55" s="110"/>
      <c r="AK55" s="110"/>
      <c r="AL55" s="110"/>
      <c r="AM55" s="110"/>
      <c r="AN55" s="111">
        <f>SUM(AG55,AT55)</f>
        <v>0</v>
      </c>
      <c r="AO55" s="110"/>
      <c r="AP55" s="110"/>
      <c r="AQ55" s="112" t="s">
        <v>83</v>
      </c>
      <c r="AR55" s="113"/>
      <c r="AS55" s="114">
        <v>0</v>
      </c>
      <c r="AT55" s="115">
        <f>ROUND(SUM(AV55:AW55),2)</f>
        <v>0</v>
      </c>
      <c r="AU55" s="116">
        <f>'052-2018_1 - SO 101 PARKO...'!P89</f>
        <v>0</v>
      </c>
      <c r="AV55" s="115">
        <f>'052-2018_1 - SO 101 PARKO...'!J33</f>
        <v>0</v>
      </c>
      <c r="AW55" s="115">
        <f>'052-2018_1 - SO 101 PARKO...'!J34</f>
        <v>0</v>
      </c>
      <c r="AX55" s="115">
        <f>'052-2018_1 - SO 101 PARKO...'!J35</f>
        <v>0</v>
      </c>
      <c r="AY55" s="115">
        <f>'052-2018_1 - SO 101 PARKO...'!J36</f>
        <v>0</v>
      </c>
      <c r="AZ55" s="115">
        <f>'052-2018_1 - SO 101 PARKO...'!F33</f>
        <v>0</v>
      </c>
      <c r="BA55" s="115">
        <f>'052-2018_1 - SO 101 PARKO...'!F34</f>
        <v>0</v>
      </c>
      <c r="BB55" s="115">
        <f>'052-2018_1 - SO 101 PARKO...'!F35</f>
        <v>0</v>
      </c>
      <c r="BC55" s="115">
        <f>'052-2018_1 - SO 101 PARKO...'!F36</f>
        <v>0</v>
      </c>
      <c r="BD55" s="117">
        <f>'052-2018_1 - SO 101 PARKO...'!F37</f>
        <v>0</v>
      </c>
      <c r="BT55" s="118" t="s">
        <v>84</v>
      </c>
      <c r="BV55" s="118" t="s">
        <v>78</v>
      </c>
      <c r="BW55" s="118" t="s">
        <v>85</v>
      </c>
      <c r="BX55" s="118" t="s">
        <v>5</v>
      </c>
      <c r="CL55" s="118" t="s">
        <v>19</v>
      </c>
      <c r="CM55" s="118" t="s">
        <v>86</v>
      </c>
    </row>
    <row r="56" s="1" customFormat="1" ht="30" customHeight="1">
      <c r="B56" s="38"/>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43"/>
    </row>
    <row r="57" s="1" customFormat="1" ht="6.96" customHeight="1">
      <c r="B57" s="57"/>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43"/>
    </row>
  </sheetData>
  <sheetProtection sheet="1" formatColumns="0" formatRows="0" objects="1" scenarios="1" spinCount="100000" saltValue="NFBIouSV8ZdkRcvllx0SGR7/gbV/mP9NJAXIIrQqdBnZ4ae7Q26hNHA2nA4QmcODF8mDWn2UMeaeDNwqBwmv3A==" hashValue="Vit3MALj+M4SdipY4hRu6JEPJfe1PiPIIvFIwEOQjtrfJH+AyDHt5Y/3IB+vSckp2aPHJ/Xv0830KQqS/XAcUg==" algorithmName="SHA-512" password="CC35"/>
  <mergeCells count="42">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M50:AP50"/>
    <mergeCell ref="L45:AO45"/>
    <mergeCell ref="AM47:AN47"/>
    <mergeCell ref="AM49:AP49"/>
    <mergeCell ref="AS49:AT51"/>
    <mergeCell ref="C52:G52"/>
    <mergeCell ref="I52:AF52"/>
    <mergeCell ref="AG52:AM52"/>
    <mergeCell ref="AN52:AP52"/>
    <mergeCell ref="AN55:AP55"/>
    <mergeCell ref="AG55:AM55"/>
    <mergeCell ref="D55:H55"/>
    <mergeCell ref="J55:AF55"/>
    <mergeCell ref="AG54:AM54"/>
    <mergeCell ref="AN54:AP54"/>
    <mergeCell ref="K5:AO5"/>
    <mergeCell ref="K6:AO6"/>
    <mergeCell ref="E14:AJ14"/>
    <mergeCell ref="E23:AN23"/>
    <mergeCell ref="L28:P28"/>
    <mergeCell ref="W28:AE28"/>
    <mergeCell ref="AK28:AO28"/>
    <mergeCell ref="L29:P29"/>
    <mergeCell ref="L30:P30"/>
    <mergeCell ref="L31:P31"/>
    <mergeCell ref="L32:P32"/>
    <mergeCell ref="L33:P33"/>
  </mergeCells>
  <hyperlinks>
    <hyperlink ref="A55" location="'052-2018_1 - SO 101 PARKO...'!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19"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85</v>
      </c>
    </row>
    <row r="3" ht="6.96" customHeight="1">
      <c r="B3" s="120"/>
      <c r="C3" s="121"/>
      <c r="D3" s="121"/>
      <c r="E3" s="121"/>
      <c r="F3" s="121"/>
      <c r="G3" s="121"/>
      <c r="H3" s="121"/>
      <c r="I3" s="122"/>
      <c r="J3" s="121"/>
      <c r="K3" s="121"/>
      <c r="L3" s="20"/>
      <c r="AT3" s="17" t="s">
        <v>86</v>
      </c>
    </row>
    <row r="4" ht="24.96" customHeight="1">
      <c r="B4" s="20"/>
      <c r="D4" s="123" t="s">
        <v>87</v>
      </c>
      <c r="L4" s="20"/>
      <c r="M4" s="24" t="s">
        <v>10</v>
      </c>
      <c r="AT4" s="17" t="s">
        <v>4</v>
      </c>
    </row>
    <row r="5" ht="6.96" customHeight="1">
      <c r="B5" s="20"/>
      <c r="L5" s="20"/>
    </row>
    <row r="6" ht="12" customHeight="1">
      <c r="B6" s="20"/>
      <c r="D6" s="124" t="s">
        <v>16</v>
      </c>
      <c r="L6" s="20"/>
    </row>
    <row r="7" ht="16.5" customHeight="1">
      <c r="B7" s="20"/>
      <c r="E7" s="125" t="str">
        <f>'Rekapitulace stavby'!K6</f>
        <v>Parkoviště u BISS ul. Jaselská, Přelouč</v>
      </c>
      <c r="F7" s="124"/>
      <c r="G7" s="124"/>
      <c r="H7" s="124"/>
      <c r="L7" s="20"/>
    </row>
    <row r="8" s="1" customFormat="1" ht="12" customHeight="1">
      <c r="B8" s="43"/>
      <c r="D8" s="124" t="s">
        <v>88</v>
      </c>
      <c r="I8" s="126"/>
      <c r="L8" s="43"/>
    </row>
    <row r="9" s="1" customFormat="1" ht="36.96" customHeight="1">
      <c r="B9" s="43"/>
      <c r="E9" s="127" t="s">
        <v>89</v>
      </c>
      <c r="F9" s="1"/>
      <c r="G9" s="1"/>
      <c r="H9" s="1"/>
      <c r="I9" s="126"/>
      <c r="L9" s="43"/>
    </row>
    <row r="10" s="1" customFormat="1">
      <c r="B10" s="43"/>
      <c r="I10" s="126"/>
      <c r="L10" s="43"/>
    </row>
    <row r="11" s="1" customFormat="1" ht="12" customHeight="1">
      <c r="B11" s="43"/>
      <c r="D11" s="124" t="s">
        <v>18</v>
      </c>
      <c r="F11" s="17" t="s">
        <v>19</v>
      </c>
      <c r="I11" s="128" t="s">
        <v>20</v>
      </c>
      <c r="J11" s="17" t="s">
        <v>19</v>
      </c>
      <c r="L11" s="43"/>
    </row>
    <row r="12" s="1" customFormat="1" ht="12" customHeight="1">
      <c r="B12" s="43"/>
      <c r="D12" s="124" t="s">
        <v>21</v>
      </c>
      <c r="F12" s="17" t="s">
        <v>22</v>
      </c>
      <c r="I12" s="128" t="s">
        <v>23</v>
      </c>
      <c r="J12" s="129" t="str">
        <f>'Rekapitulace stavby'!AN8</f>
        <v>18. 12. 2018</v>
      </c>
      <c r="L12" s="43"/>
    </row>
    <row r="13" s="1" customFormat="1" ht="10.8" customHeight="1">
      <c r="B13" s="43"/>
      <c r="I13" s="126"/>
      <c r="L13" s="43"/>
    </row>
    <row r="14" s="1" customFormat="1" ht="12" customHeight="1">
      <c r="B14" s="43"/>
      <c r="D14" s="124" t="s">
        <v>25</v>
      </c>
      <c r="I14" s="128" t="s">
        <v>26</v>
      </c>
      <c r="J14" s="17" t="s">
        <v>27</v>
      </c>
      <c r="L14" s="43"/>
    </row>
    <row r="15" s="1" customFormat="1" ht="18" customHeight="1">
      <c r="B15" s="43"/>
      <c r="E15" s="17" t="s">
        <v>28</v>
      </c>
      <c r="I15" s="128" t="s">
        <v>29</v>
      </c>
      <c r="J15" s="17" t="s">
        <v>30</v>
      </c>
      <c r="L15" s="43"/>
    </row>
    <row r="16" s="1" customFormat="1" ht="6.96" customHeight="1">
      <c r="B16" s="43"/>
      <c r="I16" s="126"/>
      <c r="L16" s="43"/>
    </row>
    <row r="17" s="1" customFormat="1" ht="12" customHeight="1">
      <c r="B17" s="43"/>
      <c r="D17" s="124" t="s">
        <v>31</v>
      </c>
      <c r="I17" s="128" t="s">
        <v>26</v>
      </c>
      <c r="J17" s="33" t="str">
        <f>'Rekapitulace stavby'!AN13</f>
        <v>Vyplň údaj</v>
      </c>
      <c r="L17" s="43"/>
    </row>
    <row r="18" s="1" customFormat="1" ht="18" customHeight="1">
      <c r="B18" s="43"/>
      <c r="E18" s="33" t="str">
        <f>'Rekapitulace stavby'!E14</f>
        <v>Vyplň údaj</v>
      </c>
      <c r="F18" s="17"/>
      <c r="G18" s="17"/>
      <c r="H18" s="17"/>
      <c r="I18" s="128" t="s">
        <v>29</v>
      </c>
      <c r="J18" s="33" t="str">
        <f>'Rekapitulace stavby'!AN14</f>
        <v>Vyplň údaj</v>
      </c>
      <c r="L18" s="43"/>
    </row>
    <row r="19" s="1" customFormat="1" ht="6.96" customHeight="1">
      <c r="B19" s="43"/>
      <c r="I19" s="126"/>
      <c r="L19" s="43"/>
    </row>
    <row r="20" s="1" customFormat="1" ht="12" customHeight="1">
      <c r="B20" s="43"/>
      <c r="D20" s="124" t="s">
        <v>33</v>
      </c>
      <c r="I20" s="128" t="s">
        <v>26</v>
      </c>
      <c r="J20" s="17" t="s">
        <v>34</v>
      </c>
      <c r="L20" s="43"/>
    </row>
    <row r="21" s="1" customFormat="1" ht="18" customHeight="1">
      <c r="B21" s="43"/>
      <c r="E21" s="17" t="s">
        <v>35</v>
      </c>
      <c r="I21" s="128" t="s">
        <v>29</v>
      </c>
      <c r="J21" s="17" t="s">
        <v>36</v>
      </c>
      <c r="L21" s="43"/>
    </row>
    <row r="22" s="1" customFormat="1" ht="6.96" customHeight="1">
      <c r="B22" s="43"/>
      <c r="I22" s="126"/>
      <c r="L22" s="43"/>
    </row>
    <row r="23" s="1" customFormat="1" ht="12" customHeight="1">
      <c r="B23" s="43"/>
      <c r="D23" s="124" t="s">
        <v>38</v>
      </c>
      <c r="I23" s="128" t="s">
        <v>26</v>
      </c>
      <c r="J23" s="17" t="s">
        <v>34</v>
      </c>
      <c r="L23" s="43"/>
    </row>
    <row r="24" s="1" customFormat="1" ht="18" customHeight="1">
      <c r="B24" s="43"/>
      <c r="E24" s="17" t="s">
        <v>39</v>
      </c>
      <c r="I24" s="128" t="s">
        <v>29</v>
      </c>
      <c r="J24" s="17" t="s">
        <v>36</v>
      </c>
      <c r="L24" s="43"/>
    </row>
    <row r="25" s="1" customFormat="1" ht="6.96" customHeight="1">
      <c r="B25" s="43"/>
      <c r="I25" s="126"/>
      <c r="L25" s="43"/>
    </row>
    <row r="26" s="1" customFormat="1" ht="12" customHeight="1">
      <c r="B26" s="43"/>
      <c r="D26" s="124" t="s">
        <v>40</v>
      </c>
      <c r="I26" s="126"/>
      <c r="L26" s="43"/>
    </row>
    <row r="27" s="6" customFormat="1" ht="16.5" customHeight="1">
      <c r="B27" s="130"/>
      <c r="E27" s="131" t="s">
        <v>19</v>
      </c>
      <c r="F27" s="131"/>
      <c r="G27" s="131"/>
      <c r="H27" s="131"/>
      <c r="I27" s="132"/>
      <c r="L27" s="130"/>
    </row>
    <row r="28" s="1" customFormat="1" ht="6.96" customHeight="1">
      <c r="B28" s="43"/>
      <c r="I28" s="126"/>
      <c r="L28" s="43"/>
    </row>
    <row r="29" s="1" customFormat="1" ht="6.96" customHeight="1">
      <c r="B29" s="43"/>
      <c r="D29" s="71"/>
      <c r="E29" s="71"/>
      <c r="F29" s="71"/>
      <c r="G29" s="71"/>
      <c r="H29" s="71"/>
      <c r="I29" s="133"/>
      <c r="J29" s="71"/>
      <c r="K29" s="71"/>
      <c r="L29" s="43"/>
    </row>
    <row r="30" s="1" customFormat="1" ht="25.44" customHeight="1">
      <c r="B30" s="43"/>
      <c r="D30" s="134" t="s">
        <v>42</v>
      </c>
      <c r="I30" s="126"/>
      <c r="J30" s="135">
        <f>ROUND(J89, 2)</f>
        <v>0</v>
      </c>
      <c r="L30" s="43"/>
    </row>
    <row r="31" s="1" customFormat="1" ht="6.96" customHeight="1">
      <c r="B31" s="43"/>
      <c r="D31" s="71"/>
      <c r="E31" s="71"/>
      <c r="F31" s="71"/>
      <c r="G31" s="71"/>
      <c r="H31" s="71"/>
      <c r="I31" s="133"/>
      <c r="J31" s="71"/>
      <c r="K31" s="71"/>
      <c r="L31" s="43"/>
    </row>
    <row r="32" s="1" customFormat="1" ht="14.4" customHeight="1">
      <c r="B32" s="43"/>
      <c r="F32" s="136" t="s">
        <v>44</v>
      </c>
      <c r="I32" s="137" t="s">
        <v>43</v>
      </c>
      <c r="J32" s="136" t="s">
        <v>45</v>
      </c>
      <c r="L32" s="43"/>
    </row>
    <row r="33" s="1" customFormat="1" ht="14.4" customHeight="1">
      <c r="B33" s="43"/>
      <c r="D33" s="124" t="s">
        <v>46</v>
      </c>
      <c r="E33" s="124" t="s">
        <v>47</v>
      </c>
      <c r="F33" s="138">
        <f>ROUND((SUM(BE89:BE406)),  2)</f>
        <v>0</v>
      </c>
      <c r="I33" s="139">
        <v>0.20999999999999999</v>
      </c>
      <c r="J33" s="138">
        <f>ROUND(((SUM(BE89:BE406))*I33),  2)</f>
        <v>0</v>
      </c>
      <c r="L33" s="43"/>
    </row>
    <row r="34" s="1" customFormat="1" ht="14.4" customHeight="1">
      <c r="B34" s="43"/>
      <c r="E34" s="124" t="s">
        <v>48</v>
      </c>
      <c r="F34" s="138">
        <f>ROUND((SUM(BF89:BF406)),  2)</f>
        <v>0</v>
      </c>
      <c r="I34" s="139">
        <v>0.14999999999999999</v>
      </c>
      <c r="J34" s="138">
        <f>ROUND(((SUM(BF89:BF406))*I34),  2)</f>
        <v>0</v>
      </c>
      <c r="L34" s="43"/>
    </row>
    <row r="35" hidden="1" s="1" customFormat="1" ht="14.4" customHeight="1">
      <c r="B35" s="43"/>
      <c r="E35" s="124" t="s">
        <v>49</v>
      </c>
      <c r="F35" s="138">
        <f>ROUND((SUM(BG89:BG406)),  2)</f>
        <v>0</v>
      </c>
      <c r="I35" s="139">
        <v>0.20999999999999999</v>
      </c>
      <c r="J35" s="138">
        <f>0</f>
        <v>0</v>
      </c>
      <c r="L35" s="43"/>
    </row>
    <row r="36" hidden="1" s="1" customFormat="1" ht="14.4" customHeight="1">
      <c r="B36" s="43"/>
      <c r="E36" s="124" t="s">
        <v>50</v>
      </c>
      <c r="F36" s="138">
        <f>ROUND((SUM(BH89:BH406)),  2)</f>
        <v>0</v>
      </c>
      <c r="I36" s="139">
        <v>0.14999999999999999</v>
      </c>
      <c r="J36" s="138">
        <f>0</f>
        <v>0</v>
      </c>
      <c r="L36" s="43"/>
    </row>
    <row r="37" hidden="1" s="1" customFormat="1" ht="14.4" customHeight="1">
      <c r="B37" s="43"/>
      <c r="E37" s="124" t="s">
        <v>51</v>
      </c>
      <c r="F37" s="138">
        <f>ROUND((SUM(BI89:BI406)),  2)</f>
        <v>0</v>
      </c>
      <c r="I37" s="139">
        <v>0</v>
      </c>
      <c r="J37" s="138">
        <f>0</f>
        <v>0</v>
      </c>
      <c r="L37" s="43"/>
    </row>
    <row r="38" s="1" customFormat="1" ht="6.96" customHeight="1">
      <c r="B38" s="43"/>
      <c r="I38" s="126"/>
      <c r="L38" s="43"/>
    </row>
    <row r="39" s="1" customFormat="1" ht="25.44" customHeight="1">
      <c r="B39" s="43"/>
      <c r="C39" s="140"/>
      <c r="D39" s="141" t="s">
        <v>52</v>
      </c>
      <c r="E39" s="142"/>
      <c r="F39" s="142"/>
      <c r="G39" s="143" t="s">
        <v>53</v>
      </c>
      <c r="H39" s="144" t="s">
        <v>54</v>
      </c>
      <c r="I39" s="145"/>
      <c r="J39" s="146">
        <f>SUM(J30:J37)</f>
        <v>0</v>
      </c>
      <c r="K39" s="147"/>
      <c r="L39" s="43"/>
    </row>
    <row r="40" s="1" customFormat="1" ht="14.4" customHeight="1">
      <c r="B40" s="148"/>
      <c r="C40" s="149"/>
      <c r="D40" s="149"/>
      <c r="E40" s="149"/>
      <c r="F40" s="149"/>
      <c r="G40" s="149"/>
      <c r="H40" s="149"/>
      <c r="I40" s="150"/>
      <c r="J40" s="149"/>
      <c r="K40" s="149"/>
      <c r="L40" s="43"/>
    </row>
    <row r="44" s="1" customFormat="1" ht="6.96" customHeight="1">
      <c r="B44" s="151"/>
      <c r="C44" s="152"/>
      <c r="D44" s="152"/>
      <c r="E44" s="152"/>
      <c r="F44" s="152"/>
      <c r="G44" s="152"/>
      <c r="H44" s="152"/>
      <c r="I44" s="153"/>
      <c r="J44" s="152"/>
      <c r="K44" s="152"/>
      <c r="L44" s="43"/>
    </row>
    <row r="45" s="1" customFormat="1" ht="24.96" customHeight="1">
      <c r="B45" s="38"/>
      <c r="C45" s="23" t="s">
        <v>90</v>
      </c>
      <c r="D45" s="39"/>
      <c r="E45" s="39"/>
      <c r="F45" s="39"/>
      <c r="G45" s="39"/>
      <c r="H45" s="39"/>
      <c r="I45" s="126"/>
      <c r="J45" s="39"/>
      <c r="K45" s="39"/>
      <c r="L45" s="43"/>
    </row>
    <row r="46" s="1" customFormat="1" ht="6.96" customHeight="1">
      <c r="B46" s="38"/>
      <c r="C46" s="39"/>
      <c r="D46" s="39"/>
      <c r="E46" s="39"/>
      <c r="F46" s="39"/>
      <c r="G46" s="39"/>
      <c r="H46" s="39"/>
      <c r="I46" s="126"/>
      <c r="J46" s="39"/>
      <c r="K46" s="39"/>
      <c r="L46" s="43"/>
    </row>
    <row r="47" s="1" customFormat="1" ht="12" customHeight="1">
      <c r="B47" s="38"/>
      <c r="C47" s="32" t="s">
        <v>16</v>
      </c>
      <c r="D47" s="39"/>
      <c r="E47" s="39"/>
      <c r="F47" s="39"/>
      <c r="G47" s="39"/>
      <c r="H47" s="39"/>
      <c r="I47" s="126"/>
      <c r="J47" s="39"/>
      <c r="K47" s="39"/>
      <c r="L47" s="43"/>
    </row>
    <row r="48" s="1" customFormat="1" ht="16.5" customHeight="1">
      <c r="B48" s="38"/>
      <c r="C48" s="39"/>
      <c r="D48" s="39"/>
      <c r="E48" s="154" t="str">
        <f>E7</f>
        <v>Parkoviště u BISS ul. Jaselská, Přelouč</v>
      </c>
      <c r="F48" s="32"/>
      <c r="G48" s="32"/>
      <c r="H48" s="32"/>
      <c r="I48" s="126"/>
      <c r="J48" s="39"/>
      <c r="K48" s="39"/>
      <c r="L48" s="43"/>
    </row>
    <row r="49" s="1" customFormat="1" ht="12" customHeight="1">
      <c r="B49" s="38"/>
      <c r="C49" s="32" t="s">
        <v>88</v>
      </c>
      <c r="D49" s="39"/>
      <c r="E49" s="39"/>
      <c r="F49" s="39"/>
      <c r="G49" s="39"/>
      <c r="H49" s="39"/>
      <c r="I49" s="126"/>
      <c r="J49" s="39"/>
      <c r="K49" s="39"/>
      <c r="L49" s="43"/>
    </row>
    <row r="50" s="1" customFormat="1" ht="16.5" customHeight="1">
      <c r="B50" s="38"/>
      <c r="C50" s="39"/>
      <c r="D50" s="39"/>
      <c r="E50" s="64" t="str">
        <f>E9</f>
        <v>052/2018_1 - SO 101 PARKOVIŠTĚ</v>
      </c>
      <c r="F50" s="39"/>
      <c r="G50" s="39"/>
      <c r="H50" s="39"/>
      <c r="I50" s="126"/>
      <c r="J50" s="39"/>
      <c r="K50" s="39"/>
      <c r="L50" s="43"/>
    </row>
    <row r="51" s="1" customFormat="1" ht="6.96" customHeight="1">
      <c r="B51" s="38"/>
      <c r="C51" s="39"/>
      <c r="D51" s="39"/>
      <c r="E51" s="39"/>
      <c r="F51" s="39"/>
      <c r="G51" s="39"/>
      <c r="H51" s="39"/>
      <c r="I51" s="126"/>
      <c r="J51" s="39"/>
      <c r="K51" s="39"/>
      <c r="L51" s="43"/>
    </row>
    <row r="52" s="1" customFormat="1" ht="12" customHeight="1">
      <c r="B52" s="38"/>
      <c r="C52" s="32" t="s">
        <v>21</v>
      </c>
      <c r="D52" s="39"/>
      <c r="E52" s="39"/>
      <c r="F52" s="27" t="str">
        <f>F12</f>
        <v>ul. Jaselská u BISS</v>
      </c>
      <c r="G52" s="39"/>
      <c r="H52" s="39"/>
      <c r="I52" s="128" t="s">
        <v>23</v>
      </c>
      <c r="J52" s="67" t="str">
        <f>IF(J12="","",J12)</f>
        <v>18. 12. 2018</v>
      </c>
      <c r="K52" s="39"/>
      <c r="L52" s="43"/>
    </row>
    <row r="53" s="1" customFormat="1" ht="6.96" customHeight="1">
      <c r="B53" s="38"/>
      <c r="C53" s="39"/>
      <c r="D53" s="39"/>
      <c r="E53" s="39"/>
      <c r="F53" s="39"/>
      <c r="G53" s="39"/>
      <c r="H53" s="39"/>
      <c r="I53" s="126"/>
      <c r="J53" s="39"/>
      <c r="K53" s="39"/>
      <c r="L53" s="43"/>
    </row>
    <row r="54" s="1" customFormat="1" ht="13.65" customHeight="1">
      <c r="B54" s="38"/>
      <c r="C54" s="32" t="s">
        <v>25</v>
      </c>
      <c r="D54" s="39"/>
      <c r="E54" s="39"/>
      <c r="F54" s="27" t="str">
        <f>E15</f>
        <v>Město Přelouč</v>
      </c>
      <c r="G54" s="39"/>
      <c r="H54" s="39"/>
      <c r="I54" s="128" t="s">
        <v>33</v>
      </c>
      <c r="J54" s="36" t="str">
        <f>E21</f>
        <v>DI PROJEKT s.r.o.</v>
      </c>
      <c r="K54" s="39"/>
      <c r="L54" s="43"/>
    </row>
    <row r="55" s="1" customFormat="1" ht="13.65" customHeight="1">
      <c r="B55" s="38"/>
      <c r="C55" s="32" t="s">
        <v>31</v>
      </c>
      <c r="D55" s="39"/>
      <c r="E55" s="39"/>
      <c r="F55" s="27" t="str">
        <f>IF(E18="","",E18)</f>
        <v>Vyplň údaj</v>
      </c>
      <c r="G55" s="39"/>
      <c r="H55" s="39"/>
      <c r="I55" s="128" t="s">
        <v>38</v>
      </c>
      <c r="J55" s="36" t="str">
        <f>E24</f>
        <v>DI PROJET s.r.o.</v>
      </c>
      <c r="K55" s="39"/>
      <c r="L55" s="43"/>
    </row>
    <row r="56" s="1" customFormat="1" ht="10.32" customHeight="1">
      <c r="B56" s="38"/>
      <c r="C56" s="39"/>
      <c r="D56" s="39"/>
      <c r="E56" s="39"/>
      <c r="F56" s="39"/>
      <c r="G56" s="39"/>
      <c r="H56" s="39"/>
      <c r="I56" s="126"/>
      <c r="J56" s="39"/>
      <c r="K56" s="39"/>
      <c r="L56" s="43"/>
    </row>
    <row r="57" s="1" customFormat="1" ht="29.28" customHeight="1">
      <c r="B57" s="38"/>
      <c r="C57" s="155" t="s">
        <v>91</v>
      </c>
      <c r="D57" s="156"/>
      <c r="E57" s="156"/>
      <c r="F57" s="156"/>
      <c r="G57" s="156"/>
      <c r="H57" s="156"/>
      <c r="I57" s="157"/>
      <c r="J57" s="158" t="s">
        <v>92</v>
      </c>
      <c r="K57" s="156"/>
      <c r="L57" s="43"/>
    </row>
    <row r="58" s="1" customFormat="1" ht="10.32" customHeight="1">
      <c r="B58" s="38"/>
      <c r="C58" s="39"/>
      <c r="D58" s="39"/>
      <c r="E58" s="39"/>
      <c r="F58" s="39"/>
      <c r="G58" s="39"/>
      <c r="H58" s="39"/>
      <c r="I58" s="126"/>
      <c r="J58" s="39"/>
      <c r="K58" s="39"/>
      <c r="L58" s="43"/>
    </row>
    <row r="59" s="1" customFormat="1" ht="22.8" customHeight="1">
      <c r="B59" s="38"/>
      <c r="C59" s="159" t="s">
        <v>74</v>
      </c>
      <c r="D59" s="39"/>
      <c r="E59" s="39"/>
      <c r="F59" s="39"/>
      <c r="G59" s="39"/>
      <c r="H59" s="39"/>
      <c r="I59" s="126"/>
      <c r="J59" s="97">
        <f>J89</f>
        <v>0</v>
      </c>
      <c r="K59" s="39"/>
      <c r="L59" s="43"/>
      <c r="AU59" s="17" t="s">
        <v>93</v>
      </c>
    </row>
    <row r="60" s="7" customFormat="1" ht="24.96" customHeight="1">
      <c r="B60" s="160"/>
      <c r="C60" s="161"/>
      <c r="D60" s="162" t="s">
        <v>94</v>
      </c>
      <c r="E60" s="163"/>
      <c r="F60" s="163"/>
      <c r="G60" s="163"/>
      <c r="H60" s="163"/>
      <c r="I60" s="164"/>
      <c r="J60" s="165">
        <f>J90</f>
        <v>0</v>
      </c>
      <c r="K60" s="161"/>
      <c r="L60" s="166"/>
    </row>
    <row r="61" s="8" customFormat="1" ht="19.92" customHeight="1">
      <c r="B61" s="167"/>
      <c r="C61" s="168"/>
      <c r="D61" s="169" t="s">
        <v>95</v>
      </c>
      <c r="E61" s="170"/>
      <c r="F61" s="170"/>
      <c r="G61" s="170"/>
      <c r="H61" s="170"/>
      <c r="I61" s="171"/>
      <c r="J61" s="172">
        <f>J91</f>
        <v>0</v>
      </c>
      <c r="K61" s="168"/>
      <c r="L61" s="173"/>
    </row>
    <row r="62" s="8" customFormat="1" ht="19.92" customHeight="1">
      <c r="B62" s="167"/>
      <c r="C62" s="168"/>
      <c r="D62" s="169" t="s">
        <v>96</v>
      </c>
      <c r="E62" s="170"/>
      <c r="F62" s="170"/>
      <c r="G62" s="170"/>
      <c r="H62" s="170"/>
      <c r="I62" s="171"/>
      <c r="J62" s="172">
        <f>J222</f>
        <v>0</v>
      </c>
      <c r="K62" s="168"/>
      <c r="L62" s="173"/>
    </row>
    <row r="63" s="8" customFormat="1" ht="19.92" customHeight="1">
      <c r="B63" s="167"/>
      <c r="C63" s="168"/>
      <c r="D63" s="169" t="s">
        <v>97</v>
      </c>
      <c r="E63" s="170"/>
      <c r="F63" s="170"/>
      <c r="G63" s="170"/>
      <c r="H63" s="170"/>
      <c r="I63" s="171"/>
      <c r="J63" s="172">
        <f>J237</f>
        <v>0</v>
      </c>
      <c r="K63" s="168"/>
      <c r="L63" s="173"/>
    </row>
    <row r="64" s="8" customFormat="1" ht="19.92" customHeight="1">
      <c r="B64" s="167"/>
      <c r="C64" s="168"/>
      <c r="D64" s="169" t="s">
        <v>98</v>
      </c>
      <c r="E64" s="170"/>
      <c r="F64" s="170"/>
      <c r="G64" s="170"/>
      <c r="H64" s="170"/>
      <c r="I64" s="171"/>
      <c r="J64" s="172">
        <f>J270</f>
        <v>0</v>
      </c>
      <c r="K64" s="168"/>
      <c r="L64" s="173"/>
    </row>
    <row r="65" s="8" customFormat="1" ht="19.92" customHeight="1">
      <c r="B65" s="167"/>
      <c r="C65" s="168"/>
      <c r="D65" s="169" t="s">
        <v>99</v>
      </c>
      <c r="E65" s="170"/>
      <c r="F65" s="170"/>
      <c r="G65" s="170"/>
      <c r="H65" s="170"/>
      <c r="I65" s="171"/>
      <c r="J65" s="172">
        <f>J273</f>
        <v>0</v>
      </c>
      <c r="K65" s="168"/>
      <c r="L65" s="173"/>
    </row>
    <row r="66" s="8" customFormat="1" ht="19.92" customHeight="1">
      <c r="B66" s="167"/>
      <c r="C66" s="168"/>
      <c r="D66" s="169" t="s">
        <v>100</v>
      </c>
      <c r="E66" s="170"/>
      <c r="F66" s="170"/>
      <c r="G66" s="170"/>
      <c r="H66" s="170"/>
      <c r="I66" s="171"/>
      <c r="J66" s="172">
        <f>J345</f>
        <v>0</v>
      </c>
      <c r="K66" s="168"/>
      <c r="L66" s="173"/>
    </row>
    <row r="67" s="8" customFormat="1" ht="19.92" customHeight="1">
      <c r="B67" s="167"/>
      <c r="C67" s="168"/>
      <c r="D67" s="169" t="s">
        <v>101</v>
      </c>
      <c r="E67" s="170"/>
      <c r="F67" s="170"/>
      <c r="G67" s="170"/>
      <c r="H67" s="170"/>
      <c r="I67" s="171"/>
      <c r="J67" s="172">
        <f>J391</f>
        <v>0</v>
      </c>
      <c r="K67" s="168"/>
      <c r="L67" s="173"/>
    </row>
    <row r="68" s="7" customFormat="1" ht="24.96" customHeight="1">
      <c r="B68" s="160"/>
      <c r="C68" s="161"/>
      <c r="D68" s="162" t="s">
        <v>102</v>
      </c>
      <c r="E68" s="163"/>
      <c r="F68" s="163"/>
      <c r="G68" s="163"/>
      <c r="H68" s="163"/>
      <c r="I68" s="164"/>
      <c r="J68" s="165">
        <f>J393</f>
        <v>0</v>
      </c>
      <c r="K68" s="161"/>
      <c r="L68" s="166"/>
    </row>
    <row r="69" s="8" customFormat="1" ht="19.92" customHeight="1">
      <c r="B69" s="167"/>
      <c r="C69" s="168"/>
      <c r="D69" s="169" t="s">
        <v>103</v>
      </c>
      <c r="E69" s="170"/>
      <c r="F69" s="170"/>
      <c r="G69" s="170"/>
      <c r="H69" s="170"/>
      <c r="I69" s="171"/>
      <c r="J69" s="172">
        <f>J401</f>
        <v>0</v>
      </c>
      <c r="K69" s="168"/>
      <c r="L69" s="173"/>
    </row>
    <row r="70" s="1" customFormat="1" ht="21.84" customHeight="1">
      <c r="B70" s="38"/>
      <c r="C70" s="39"/>
      <c r="D70" s="39"/>
      <c r="E70" s="39"/>
      <c r="F70" s="39"/>
      <c r="G70" s="39"/>
      <c r="H70" s="39"/>
      <c r="I70" s="126"/>
      <c r="J70" s="39"/>
      <c r="K70" s="39"/>
      <c r="L70" s="43"/>
    </row>
    <row r="71" s="1" customFormat="1" ht="6.96" customHeight="1">
      <c r="B71" s="57"/>
      <c r="C71" s="58"/>
      <c r="D71" s="58"/>
      <c r="E71" s="58"/>
      <c r="F71" s="58"/>
      <c r="G71" s="58"/>
      <c r="H71" s="58"/>
      <c r="I71" s="150"/>
      <c r="J71" s="58"/>
      <c r="K71" s="58"/>
      <c r="L71" s="43"/>
    </row>
    <row r="75" s="1" customFormat="1" ht="6.96" customHeight="1">
      <c r="B75" s="59"/>
      <c r="C75" s="60"/>
      <c r="D75" s="60"/>
      <c r="E75" s="60"/>
      <c r="F75" s="60"/>
      <c r="G75" s="60"/>
      <c r="H75" s="60"/>
      <c r="I75" s="153"/>
      <c r="J75" s="60"/>
      <c r="K75" s="60"/>
      <c r="L75" s="43"/>
    </row>
    <row r="76" s="1" customFormat="1" ht="24.96" customHeight="1">
      <c r="B76" s="38"/>
      <c r="C76" s="23" t="s">
        <v>104</v>
      </c>
      <c r="D76" s="39"/>
      <c r="E76" s="39"/>
      <c r="F76" s="39"/>
      <c r="G76" s="39"/>
      <c r="H76" s="39"/>
      <c r="I76" s="126"/>
      <c r="J76" s="39"/>
      <c r="K76" s="39"/>
      <c r="L76" s="43"/>
    </row>
    <row r="77" s="1" customFormat="1" ht="6.96" customHeight="1">
      <c r="B77" s="38"/>
      <c r="C77" s="39"/>
      <c r="D77" s="39"/>
      <c r="E77" s="39"/>
      <c r="F77" s="39"/>
      <c r="G77" s="39"/>
      <c r="H77" s="39"/>
      <c r="I77" s="126"/>
      <c r="J77" s="39"/>
      <c r="K77" s="39"/>
      <c r="L77" s="43"/>
    </row>
    <row r="78" s="1" customFormat="1" ht="12" customHeight="1">
      <c r="B78" s="38"/>
      <c r="C78" s="32" t="s">
        <v>16</v>
      </c>
      <c r="D78" s="39"/>
      <c r="E78" s="39"/>
      <c r="F78" s="39"/>
      <c r="G78" s="39"/>
      <c r="H78" s="39"/>
      <c r="I78" s="126"/>
      <c r="J78" s="39"/>
      <c r="K78" s="39"/>
      <c r="L78" s="43"/>
    </row>
    <row r="79" s="1" customFormat="1" ht="16.5" customHeight="1">
      <c r="B79" s="38"/>
      <c r="C79" s="39"/>
      <c r="D79" s="39"/>
      <c r="E79" s="154" t="str">
        <f>E7</f>
        <v>Parkoviště u BISS ul. Jaselská, Přelouč</v>
      </c>
      <c r="F79" s="32"/>
      <c r="G79" s="32"/>
      <c r="H79" s="32"/>
      <c r="I79" s="126"/>
      <c r="J79" s="39"/>
      <c r="K79" s="39"/>
      <c r="L79" s="43"/>
    </row>
    <row r="80" s="1" customFormat="1" ht="12" customHeight="1">
      <c r="B80" s="38"/>
      <c r="C80" s="32" t="s">
        <v>88</v>
      </c>
      <c r="D80" s="39"/>
      <c r="E80" s="39"/>
      <c r="F80" s="39"/>
      <c r="G80" s="39"/>
      <c r="H80" s="39"/>
      <c r="I80" s="126"/>
      <c r="J80" s="39"/>
      <c r="K80" s="39"/>
      <c r="L80" s="43"/>
    </row>
    <row r="81" s="1" customFormat="1" ht="16.5" customHeight="1">
      <c r="B81" s="38"/>
      <c r="C81" s="39"/>
      <c r="D81" s="39"/>
      <c r="E81" s="64" t="str">
        <f>E9</f>
        <v>052/2018_1 - SO 101 PARKOVIŠTĚ</v>
      </c>
      <c r="F81" s="39"/>
      <c r="G81" s="39"/>
      <c r="H81" s="39"/>
      <c r="I81" s="126"/>
      <c r="J81" s="39"/>
      <c r="K81" s="39"/>
      <c r="L81" s="43"/>
    </row>
    <row r="82" s="1" customFormat="1" ht="6.96" customHeight="1">
      <c r="B82" s="38"/>
      <c r="C82" s="39"/>
      <c r="D82" s="39"/>
      <c r="E82" s="39"/>
      <c r="F82" s="39"/>
      <c r="G82" s="39"/>
      <c r="H82" s="39"/>
      <c r="I82" s="126"/>
      <c r="J82" s="39"/>
      <c r="K82" s="39"/>
      <c r="L82" s="43"/>
    </row>
    <row r="83" s="1" customFormat="1" ht="12" customHeight="1">
      <c r="B83" s="38"/>
      <c r="C83" s="32" t="s">
        <v>21</v>
      </c>
      <c r="D83" s="39"/>
      <c r="E83" s="39"/>
      <c r="F83" s="27" t="str">
        <f>F12</f>
        <v>ul. Jaselská u BISS</v>
      </c>
      <c r="G83" s="39"/>
      <c r="H83" s="39"/>
      <c r="I83" s="128" t="s">
        <v>23</v>
      </c>
      <c r="J83" s="67" t="str">
        <f>IF(J12="","",J12)</f>
        <v>18. 12. 2018</v>
      </c>
      <c r="K83" s="39"/>
      <c r="L83" s="43"/>
    </row>
    <row r="84" s="1" customFormat="1" ht="6.96" customHeight="1">
      <c r="B84" s="38"/>
      <c r="C84" s="39"/>
      <c r="D84" s="39"/>
      <c r="E84" s="39"/>
      <c r="F84" s="39"/>
      <c r="G84" s="39"/>
      <c r="H84" s="39"/>
      <c r="I84" s="126"/>
      <c r="J84" s="39"/>
      <c r="K84" s="39"/>
      <c r="L84" s="43"/>
    </row>
    <row r="85" s="1" customFormat="1" ht="13.65" customHeight="1">
      <c r="B85" s="38"/>
      <c r="C85" s="32" t="s">
        <v>25</v>
      </c>
      <c r="D85" s="39"/>
      <c r="E85" s="39"/>
      <c r="F85" s="27" t="str">
        <f>E15</f>
        <v>Město Přelouč</v>
      </c>
      <c r="G85" s="39"/>
      <c r="H85" s="39"/>
      <c r="I85" s="128" t="s">
        <v>33</v>
      </c>
      <c r="J85" s="36" t="str">
        <f>E21</f>
        <v>DI PROJEKT s.r.o.</v>
      </c>
      <c r="K85" s="39"/>
      <c r="L85" s="43"/>
    </row>
    <row r="86" s="1" customFormat="1" ht="13.65" customHeight="1">
      <c r="B86" s="38"/>
      <c r="C86" s="32" t="s">
        <v>31</v>
      </c>
      <c r="D86" s="39"/>
      <c r="E86" s="39"/>
      <c r="F86" s="27" t="str">
        <f>IF(E18="","",E18)</f>
        <v>Vyplň údaj</v>
      </c>
      <c r="G86" s="39"/>
      <c r="H86" s="39"/>
      <c r="I86" s="128" t="s">
        <v>38</v>
      </c>
      <c r="J86" s="36" t="str">
        <f>E24</f>
        <v>DI PROJET s.r.o.</v>
      </c>
      <c r="K86" s="39"/>
      <c r="L86" s="43"/>
    </row>
    <row r="87" s="1" customFormat="1" ht="10.32" customHeight="1">
      <c r="B87" s="38"/>
      <c r="C87" s="39"/>
      <c r="D87" s="39"/>
      <c r="E87" s="39"/>
      <c r="F87" s="39"/>
      <c r="G87" s="39"/>
      <c r="H87" s="39"/>
      <c r="I87" s="126"/>
      <c r="J87" s="39"/>
      <c r="K87" s="39"/>
      <c r="L87" s="43"/>
    </row>
    <row r="88" s="9" customFormat="1" ht="29.28" customHeight="1">
      <c r="B88" s="174"/>
      <c r="C88" s="175" t="s">
        <v>105</v>
      </c>
      <c r="D88" s="176" t="s">
        <v>61</v>
      </c>
      <c r="E88" s="176" t="s">
        <v>57</v>
      </c>
      <c r="F88" s="176" t="s">
        <v>58</v>
      </c>
      <c r="G88" s="176" t="s">
        <v>106</v>
      </c>
      <c r="H88" s="176" t="s">
        <v>107</v>
      </c>
      <c r="I88" s="177" t="s">
        <v>108</v>
      </c>
      <c r="J88" s="176" t="s">
        <v>92</v>
      </c>
      <c r="K88" s="178" t="s">
        <v>109</v>
      </c>
      <c r="L88" s="179"/>
      <c r="M88" s="87" t="s">
        <v>19</v>
      </c>
      <c r="N88" s="88" t="s">
        <v>46</v>
      </c>
      <c r="O88" s="88" t="s">
        <v>110</v>
      </c>
      <c r="P88" s="88" t="s">
        <v>111</v>
      </c>
      <c r="Q88" s="88" t="s">
        <v>112</v>
      </c>
      <c r="R88" s="88" t="s">
        <v>113</v>
      </c>
      <c r="S88" s="88" t="s">
        <v>114</v>
      </c>
      <c r="T88" s="89" t="s">
        <v>115</v>
      </c>
    </row>
    <row r="89" s="1" customFormat="1" ht="22.8" customHeight="1">
      <c r="B89" s="38"/>
      <c r="C89" s="94" t="s">
        <v>116</v>
      </c>
      <c r="D89" s="39"/>
      <c r="E89" s="39"/>
      <c r="F89" s="39"/>
      <c r="G89" s="39"/>
      <c r="H89" s="39"/>
      <c r="I89" s="126"/>
      <c r="J89" s="180">
        <f>BK89</f>
        <v>0</v>
      </c>
      <c r="K89" s="39"/>
      <c r="L89" s="43"/>
      <c r="M89" s="90"/>
      <c r="N89" s="91"/>
      <c r="O89" s="91"/>
      <c r="P89" s="181">
        <f>P90+P393</f>
        <v>0</v>
      </c>
      <c r="Q89" s="91"/>
      <c r="R89" s="181">
        <f>R90+R393</f>
        <v>482.23811834000003</v>
      </c>
      <c r="S89" s="91"/>
      <c r="T89" s="182">
        <f>T90+T393</f>
        <v>26.881180000000001</v>
      </c>
      <c r="AT89" s="17" t="s">
        <v>75</v>
      </c>
      <c r="AU89" s="17" t="s">
        <v>93</v>
      </c>
      <c r="BK89" s="183">
        <f>BK90+BK393</f>
        <v>0</v>
      </c>
    </row>
    <row r="90" s="10" customFormat="1" ht="25.92" customHeight="1">
      <c r="B90" s="184"/>
      <c r="C90" s="185"/>
      <c r="D90" s="186" t="s">
        <v>75</v>
      </c>
      <c r="E90" s="187" t="s">
        <v>117</v>
      </c>
      <c r="F90" s="187" t="s">
        <v>118</v>
      </c>
      <c r="G90" s="185"/>
      <c r="H90" s="185"/>
      <c r="I90" s="188"/>
      <c r="J90" s="189">
        <f>BK90</f>
        <v>0</v>
      </c>
      <c r="K90" s="185"/>
      <c r="L90" s="190"/>
      <c r="M90" s="191"/>
      <c r="N90" s="192"/>
      <c r="O90" s="192"/>
      <c r="P90" s="193">
        <f>P91+P222+P237+P270+P273+P345+P391</f>
        <v>0</v>
      </c>
      <c r="Q90" s="192"/>
      <c r="R90" s="193">
        <f>R91+R222+R237+R270+R273+R345+R391</f>
        <v>482.23811834000003</v>
      </c>
      <c r="S90" s="192"/>
      <c r="T90" s="194">
        <f>T91+T222+T237+T270+T273+T345+T391</f>
        <v>26.881180000000001</v>
      </c>
      <c r="AR90" s="195" t="s">
        <v>84</v>
      </c>
      <c r="AT90" s="196" t="s">
        <v>75</v>
      </c>
      <c r="AU90" s="196" t="s">
        <v>76</v>
      </c>
      <c r="AY90" s="195" t="s">
        <v>119</v>
      </c>
      <c r="BK90" s="197">
        <f>BK91+BK222+BK237+BK270+BK273+BK345+BK391</f>
        <v>0</v>
      </c>
    </row>
    <row r="91" s="10" customFormat="1" ht="22.8" customHeight="1">
      <c r="B91" s="184"/>
      <c r="C91" s="185"/>
      <c r="D91" s="186" t="s">
        <v>75</v>
      </c>
      <c r="E91" s="198" t="s">
        <v>84</v>
      </c>
      <c r="F91" s="198" t="s">
        <v>120</v>
      </c>
      <c r="G91" s="185"/>
      <c r="H91" s="185"/>
      <c r="I91" s="188"/>
      <c r="J91" s="199">
        <f>BK91</f>
        <v>0</v>
      </c>
      <c r="K91" s="185"/>
      <c r="L91" s="190"/>
      <c r="M91" s="191"/>
      <c r="N91" s="192"/>
      <c r="O91" s="192"/>
      <c r="P91" s="193">
        <f>SUM(P92:P221)</f>
        <v>0</v>
      </c>
      <c r="Q91" s="192"/>
      <c r="R91" s="193">
        <f>SUM(R92:R221)</f>
        <v>109.14686924000002</v>
      </c>
      <c r="S91" s="192"/>
      <c r="T91" s="194">
        <f>SUM(T92:T221)</f>
        <v>25.279</v>
      </c>
      <c r="AR91" s="195" t="s">
        <v>84</v>
      </c>
      <c r="AT91" s="196" t="s">
        <v>75</v>
      </c>
      <c r="AU91" s="196" t="s">
        <v>84</v>
      </c>
      <c r="AY91" s="195" t="s">
        <v>119</v>
      </c>
      <c r="BK91" s="197">
        <f>SUM(BK92:BK221)</f>
        <v>0</v>
      </c>
    </row>
    <row r="92" s="1" customFormat="1" ht="22.5" customHeight="1">
      <c r="B92" s="38"/>
      <c r="C92" s="200" t="s">
        <v>84</v>
      </c>
      <c r="D92" s="200" t="s">
        <v>121</v>
      </c>
      <c r="E92" s="201" t="s">
        <v>122</v>
      </c>
      <c r="F92" s="202" t="s">
        <v>123</v>
      </c>
      <c r="G92" s="203" t="s">
        <v>124</v>
      </c>
      <c r="H92" s="204">
        <v>171</v>
      </c>
      <c r="I92" s="205"/>
      <c r="J92" s="206">
        <f>ROUND(I92*H92,2)</f>
        <v>0</v>
      </c>
      <c r="K92" s="202" t="s">
        <v>125</v>
      </c>
      <c r="L92" s="43"/>
      <c r="M92" s="207" t="s">
        <v>19</v>
      </c>
      <c r="N92" s="208" t="s">
        <v>47</v>
      </c>
      <c r="O92" s="79"/>
      <c r="P92" s="209">
        <f>O92*H92</f>
        <v>0</v>
      </c>
      <c r="Q92" s="209">
        <v>0</v>
      </c>
      <c r="R92" s="209">
        <f>Q92*H92</f>
        <v>0</v>
      </c>
      <c r="S92" s="209">
        <v>0</v>
      </c>
      <c r="T92" s="210">
        <f>S92*H92</f>
        <v>0</v>
      </c>
      <c r="AR92" s="17" t="s">
        <v>126</v>
      </c>
      <c r="AT92" s="17" t="s">
        <v>121</v>
      </c>
      <c r="AU92" s="17" t="s">
        <v>86</v>
      </c>
      <c r="AY92" s="17" t="s">
        <v>119</v>
      </c>
      <c r="BE92" s="211">
        <f>IF(N92="základní",J92,0)</f>
        <v>0</v>
      </c>
      <c r="BF92" s="211">
        <f>IF(N92="snížená",J92,0)</f>
        <v>0</v>
      </c>
      <c r="BG92" s="211">
        <f>IF(N92="zákl. přenesená",J92,0)</f>
        <v>0</v>
      </c>
      <c r="BH92" s="211">
        <f>IF(N92="sníž. přenesená",J92,0)</f>
        <v>0</v>
      </c>
      <c r="BI92" s="211">
        <f>IF(N92="nulová",J92,0)</f>
        <v>0</v>
      </c>
      <c r="BJ92" s="17" t="s">
        <v>84</v>
      </c>
      <c r="BK92" s="211">
        <f>ROUND(I92*H92,2)</f>
        <v>0</v>
      </c>
      <c r="BL92" s="17" t="s">
        <v>126</v>
      </c>
      <c r="BM92" s="17" t="s">
        <v>127</v>
      </c>
    </row>
    <row r="93" s="1" customFormat="1">
      <c r="B93" s="38"/>
      <c r="C93" s="39"/>
      <c r="D93" s="212" t="s">
        <v>128</v>
      </c>
      <c r="E93" s="39"/>
      <c r="F93" s="213" t="s">
        <v>129</v>
      </c>
      <c r="G93" s="39"/>
      <c r="H93" s="39"/>
      <c r="I93" s="126"/>
      <c r="J93" s="39"/>
      <c r="K93" s="39"/>
      <c r="L93" s="43"/>
      <c r="M93" s="214"/>
      <c r="N93" s="79"/>
      <c r="O93" s="79"/>
      <c r="P93" s="79"/>
      <c r="Q93" s="79"/>
      <c r="R93" s="79"/>
      <c r="S93" s="79"/>
      <c r="T93" s="80"/>
      <c r="AT93" s="17" t="s">
        <v>128</v>
      </c>
      <c r="AU93" s="17" t="s">
        <v>86</v>
      </c>
    </row>
    <row r="94" s="11" customFormat="1">
      <c r="B94" s="215"/>
      <c r="C94" s="216"/>
      <c r="D94" s="212" t="s">
        <v>130</v>
      </c>
      <c r="E94" s="217" t="s">
        <v>19</v>
      </c>
      <c r="F94" s="218" t="s">
        <v>131</v>
      </c>
      <c r="G94" s="216"/>
      <c r="H94" s="217" t="s">
        <v>19</v>
      </c>
      <c r="I94" s="219"/>
      <c r="J94" s="216"/>
      <c r="K94" s="216"/>
      <c r="L94" s="220"/>
      <c r="M94" s="221"/>
      <c r="N94" s="222"/>
      <c r="O94" s="222"/>
      <c r="P94" s="222"/>
      <c r="Q94" s="222"/>
      <c r="R94" s="222"/>
      <c r="S94" s="222"/>
      <c r="T94" s="223"/>
      <c r="AT94" s="224" t="s">
        <v>130</v>
      </c>
      <c r="AU94" s="224" t="s">
        <v>86</v>
      </c>
      <c r="AV94" s="11" t="s">
        <v>84</v>
      </c>
      <c r="AW94" s="11" t="s">
        <v>37</v>
      </c>
      <c r="AX94" s="11" t="s">
        <v>76</v>
      </c>
      <c r="AY94" s="224" t="s">
        <v>119</v>
      </c>
    </row>
    <row r="95" s="12" customFormat="1">
      <c r="B95" s="225"/>
      <c r="C95" s="226"/>
      <c r="D95" s="212" t="s">
        <v>130</v>
      </c>
      <c r="E95" s="227" t="s">
        <v>19</v>
      </c>
      <c r="F95" s="228" t="s">
        <v>132</v>
      </c>
      <c r="G95" s="226"/>
      <c r="H95" s="229">
        <v>171</v>
      </c>
      <c r="I95" s="230"/>
      <c r="J95" s="226"/>
      <c r="K95" s="226"/>
      <c r="L95" s="231"/>
      <c r="M95" s="232"/>
      <c r="N95" s="233"/>
      <c r="O95" s="233"/>
      <c r="P95" s="233"/>
      <c r="Q95" s="233"/>
      <c r="R95" s="233"/>
      <c r="S95" s="233"/>
      <c r="T95" s="234"/>
      <c r="AT95" s="235" t="s">
        <v>130</v>
      </c>
      <c r="AU95" s="235" t="s">
        <v>86</v>
      </c>
      <c r="AV95" s="12" t="s">
        <v>86</v>
      </c>
      <c r="AW95" s="12" t="s">
        <v>37</v>
      </c>
      <c r="AX95" s="12" t="s">
        <v>84</v>
      </c>
      <c r="AY95" s="235" t="s">
        <v>119</v>
      </c>
    </row>
    <row r="96" s="1" customFormat="1" ht="16.5" customHeight="1">
      <c r="B96" s="38"/>
      <c r="C96" s="200" t="s">
        <v>86</v>
      </c>
      <c r="D96" s="200" t="s">
        <v>121</v>
      </c>
      <c r="E96" s="201" t="s">
        <v>133</v>
      </c>
      <c r="F96" s="202" t="s">
        <v>134</v>
      </c>
      <c r="G96" s="203" t="s">
        <v>135</v>
      </c>
      <c r="H96" s="204">
        <v>6</v>
      </c>
      <c r="I96" s="205"/>
      <c r="J96" s="206">
        <f>ROUND(I96*H96,2)</f>
        <v>0</v>
      </c>
      <c r="K96" s="202" t="s">
        <v>125</v>
      </c>
      <c r="L96" s="43"/>
      <c r="M96" s="207" t="s">
        <v>19</v>
      </c>
      <c r="N96" s="208" t="s">
        <v>47</v>
      </c>
      <c r="O96" s="79"/>
      <c r="P96" s="209">
        <f>O96*H96</f>
        <v>0</v>
      </c>
      <c r="Q96" s="209">
        <v>0</v>
      </c>
      <c r="R96" s="209">
        <f>Q96*H96</f>
        <v>0</v>
      </c>
      <c r="S96" s="209">
        <v>0</v>
      </c>
      <c r="T96" s="210">
        <f>S96*H96</f>
        <v>0</v>
      </c>
      <c r="AR96" s="17" t="s">
        <v>126</v>
      </c>
      <c r="AT96" s="17" t="s">
        <v>121</v>
      </c>
      <c r="AU96" s="17" t="s">
        <v>86</v>
      </c>
      <c r="AY96" s="17" t="s">
        <v>119</v>
      </c>
      <c r="BE96" s="211">
        <f>IF(N96="základní",J96,0)</f>
        <v>0</v>
      </c>
      <c r="BF96" s="211">
        <f>IF(N96="snížená",J96,0)</f>
        <v>0</v>
      </c>
      <c r="BG96" s="211">
        <f>IF(N96="zákl. přenesená",J96,0)</f>
        <v>0</v>
      </c>
      <c r="BH96" s="211">
        <f>IF(N96="sníž. přenesená",J96,0)</f>
        <v>0</v>
      </c>
      <c r="BI96" s="211">
        <f>IF(N96="nulová",J96,0)</f>
        <v>0</v>
      </c>
      <c r="BJ96" s="17" t="s">
        <v>84</v>
      </c>
      <c r="BK96" s="211">
        <f>ROUND(I96*H96,2)</f>
        <v>0</v>
      </c>
      <c r="BL96" s="17" t="s">
        <v>126</v>
      </c>
      <c r="BM96" s="17" t="s">
        <v>136</v>
      </c>
    </row>
    <row r="97" s="1" customFormat="1">
      <c r="B97" s="38"/>
      <c r="C97" s="39"/>
      <c r="D97" s="212" t="s">
        <v>128</v>
      </c>
      <c r="E97" s="39"/>
      <c r="F97" s="213" t="s">
        <v>137</v>
      </c>
      <c r="G97" s="39"/>
      <c r="H97" s="39"/>
      <c r="I97" s="126"/>
      <c r="J97" s="39"/>
      <c r="K97" s="39"/>
      <c r="L97" s="43"/>
      <c r="M97" s="214"/>
      <c r="N97" s="79"/>
      <c r="O97" s="79"/>
      <c r="P97" s="79"/>
      <c r="Q97" s="79"/>
      <c r="R97" s="79"/>
      <c r="S97" s="79"/>
      <c r="T97" s="80"/>
      <c r="AT97" s="17" t="s">
        <v>128</v>
      </c>
      <c r="AU97" s="17" t="s">
        <v>86</v>
      </c>
    </row>
    <row r="98" s="12" customFormat="1">
      <c r="B98" s="225"/>
      <c r="C98" s="226"/>
      <c r="D98" s="212" t="s">
        <v>130</v>
      </c>
      <c r="E98" s="227" t="s">
        <v>19</v>
      </c>
      <c r="F98" s="228" t="s">
        <v>138</v>
      </c>
      <c r="G98" s="226"/>
      <c r="H98" s="229">
        <v>2</v>
      </c>
      <c r="I98" s="230"/>
      <c r="J98" s="226"/>
      <c r="K98" s="226"/>
      <c r="L98" s="231"/>
      <c r="M98" s="232"/>
      <c r="N98" s="233"/>
      <c r="O98" s="233"/>
      <c r="P98" s="233"/>
      <c r="Q98" s="233"/>
      <c r="R98" s="233"/>
      <c r="S98" s="233"/>
      <c r="T98" s="234"/>
      <c r="AT98" s="235" t="s">
        <v>130</v>
      </c>
      <c r="AU98" s="235" t="s">
        <v>86</v>
      </c>
      <c r="AV98" s="12" t="s">
        <v>86</v>
      </c>
      <c r="AW98" s="12" t="s">
        <v>37</v>
      </c>
      <c r="AX98" s="12" t="s">
        <v>76</v>
      </c>
      <c r="AY98" s="235" t="s">
        <v>119</v>
      </c>
    </row>
    <row r="99" s="12" customFormat="1">
      <c r="B99" s="225"/>
      <c r="C99" s="226"/>
      <c r="D99" s="212" t="s">
        <v>130</v>
      </c>
      <c r="E99" s="227" t="s">
        <v>19</v>
      </c>
      <c r="F99" s="228" t="s">
        <v>139</v>
      </c>
      <c r="G99" s="226"/>
      <c r="H99" s="229">
        <v>1</v>
      </c>
      <c r="I99" s="230"/>
      <c r="J99" s="226"/>
      <c r="K99" s="226"/>
      <c r="L99" s="231"/>
      <c r="M99" s="232"/>
      <c r="N99" s="233"/>
      <c r="O99" s="233"/>
      <c r="P99" s="233"/>
      <c r="Q99" s="233"/>
      <c r="R99" s="233"/>
      <c r="S99" s="233"/>
      <c r="T99" s="234"/>
      <c r="AT99" s="235" t="s">
        <v>130</v>
      </c>
      <c r="AU99" s="235" t="s">
        <v>86</v>
      </c>
      <c r="AV99" s="12" t="s">
        <v>86</v>
      </c>
      <c r="AW99" s="12" t="s">
        <v>37</v>
      </c>
      <c r="AX99" s="12" t="s">
        <v>76</v>
      </c>
      <c r="AY99" s="235" t="s">
        <v>119</v>
      </c>
    </row>
    <row r="100" s="12" customFormat="1">
      <c r="B100" s="225"/>
      <c r="C100" s="226"/>
      <c r="D100" s="212" t="s">
        <v>130</v>
      </c>
      <c r="E100" s="227" t="s">
        <v>19</v>
      </c>
      <c r="F100" s="228" t="s">
        <v>140</v>
      </c>
      <c r="G100" s="226"/>
      <c r="H100" s="229">
        <v>1</v>
      </c>
      <c r="I100" s="230"/>
      <c r="J100" s="226"/>
      <c r="K100" s="226"/>
      <c r="L100" s="231"/>
      <c r="M100" s="232"/>
      <c r="N100" s="233"/>
      <c r="O100" s="233"/>
      <c r="P100" s="233"/>
      <c r="Q100" s="233"/>
      <c r="R100" s="233"/>
      <c r="S100" s="233"/>
      <c r="T100" s="234"/>
      <c r="AT100" s="235" t="s">
        <v>130</v>
      </c>
      <c r="AU100" s="235" t="s">
        <v>86</v>
      </c>
      <c r="AV100" s="12" t="s">
        <v>86</v>
      </c>
      <c r="AW100" s="12" t="s">
        <v>37</v>
      </c>
      <c r="AX100" s="12" t="s">
        <v>76</v>
      </c>
      <c r="AY100" s="235" t="s">
        <v>119</v>
      </c>
    </row>
    <row r="101" s="12" customFormat="1">
      <c r="B101" s="225"/>
      <c r="C101" s="226"/>
      <c r="D101" s="212" t="s">
        <v>130</v>
      </c>
      <c r="E101" s="227" t="s">
        <v>19</v>
      </c>
      <c r="F101" s="228" t="s">
        <v>141</v>
      </c>
      <c r="G101" s="226"/>
      <c r="H101" s="229">
        <v>1</v>
      </c>
      <c r="I101" s="230"/>
      <c r="J101" s="226"/>
      <c r="K101" s="226"/>
      <c r="L101" s="231"/>
      <c r="M101" s="232"/>
      <c r="N101" s="233"/>
      <c r="O101" s="233"/>
      <c r="P101" s="233"/>
      <c r="Q101" s="233"/>
      <c r="R101" s="233"/>
      <c r="S101" s="233"/>
      <c r="T101" s="234"/>
      <c r="AT101" s="235" t="s">
        <v>130</v>
      </c>
      <c r="AU101" s="235" t="s">
        <v>86</v>
      </c>
      <c r="AV101" s="12" t="s">
        <v>86</v>
      </c>
      <c r="AW101" s="12" t="s">
        <v>37</v>
      </c>
      <c r="AX101" s="12" t="s">
        <v>76</v>
      </c>
      <c r="AY101" s="235" t="s">
        <v>119</v>
      </c>
    </row>
    <row r="102" s="12" customFormat="1">
      <c r="B102" s="225"/>
      <c r="C102" s="226"/>
      <c r="D102" s="212" t="s">
        <v>130</v>
      </c>
      <c r="E102" s="227" t="s">
        <v>19</v>
      </c>
      <c r="F102" s="228" t="s">
        <v>142</v>
      </c>
      <c r="G102" s="226"/>
      <c r="H102" s="229">
        <v>1</v>
      </c>
      <c r="I102" s="230"/>
      <c r="J102" s="226"/>
      <c r="K102" s="226"/>
      <c r="L102" s="231"/>
      <c r="M102" s="232"/>
      <c r="N102" s="233"/>
      <c r="O102" s="233"/>
      <c r="P102" s="233"/>
      <c r="Q102" s="233"/>
      <c r="R102" s="233"/>
      <c r="S102" s="233"/>
      <c r="T102" s="234"/>
      <c r="AT102" s="235" t="s">
        <v>130</v>
      </c>
      <c r="AU102" s="235" t="s">
        <v>86</v>
      </c>
      <c r="AV102" s="12" t="s">
        <v>86</v>
      </c>
      <c r="AW102" s="12" t="s">
        <v>37</v>
      </c>
      <c r="AX102" s="12" t="s">
        <v>76</v>
      </c>
      <c r="AY102" s="235" t="s">
        <v>119</v>
      </c>
    </row>
    <row r="103" s="13" customFormat="1">
      <c r="B103" s="236"/>
      <c r="C103" s="237"/>
      <c r="D103" s="212" t="s">
        <v>130</v>
      </c>
      <c r="E103" s="238" t="s">
        <v>19</v>
      </c>
      <c r="F103" s="239" t="s">
        <v>143</v>
      </c>
      <c r="G103" s="237"/>
      <c r="H103" s="240">
        <v>6</v>
      </c>
      <c r="I103" s="241"/>
      <c r="J103" s="237"/>
      <c r="K103" s="237"/>
      <c r="L103" s="242"/>
      <c r="M103" s="243"/>
      <c r="N103" s="244"/>
      <c r="O103" s="244"/>
      <c r="P103" s="244"/>
      <c r="Q103" s="244"/>
      <c r="R103" s="244"/>
      <c r="S103" s="244"/>
      <c r="T103" s="245"/>
      <c r="AT103" s="246" t="s">
        <v>130</v>
      </c>
      <c r="AU103" s="246" t="s">
        <v>86</v>
      </c>
      <c r="AV103" s="13" t="s">
        <v>126</v>
      </c>
      <c r="AW103" s="13" t="s">
        <v>37</v>
      </c>
      <c r="AX103" s="13" t="s">
        <v>84</v>
      </c>
      <c r="AY103" s="246" t="s">
        <v>119</v>
      </c>
    </row>
    <row r="104" s="1" customFormat="1" ht="16.5" customHeight="1">
      <c r="B104" s="38"/>
      <c r="C104" s="200" t="s">
        <v>144</v>
      </c>
      <c r="D104" s="200" t="s">
        <v>121</v>
      </c>
      <c r="E104" s="201" t="s">
        <v>145</v>
      </c>
      <c r="F104" s="202" t="s">
        <v>146</v>
      </c>
      <c r="G104" s="203" t="s">
        <v>135</v>
      </c>
      <c r="H104" s="204">
        <v>2</v>
      </c>
      <c r="I104" s="205"/>
      <c r="J104" s="206">
        <f>ROUND(I104*H104,2)</f>
        <v>0</v>
      </c>
      <c r="K104" s="202" t="s">
        <v>125</v>
      </c>
      <c r="L104" s="43"/>
      <c r="M104" s="207" t="s">
        <v>19</v>
      </c>
      <c r="N104" s="208" t="s">
        <v>47</v>
      </c>
      <c r="O104" s="79"/>
      <c r="P104" s="209">
        <f>O104*H104</f>
        <v>0</v>
      </c>
      <c r="Q104" s="209">
        <v>0</v>
      </c>
      <c r="R104" s="209">
        <f>Q104*H104</f>
        <v>0</v>
      </c>
      <c r="S104" s="209">
        <v>0</v>
      </c>
      <c r="T104" s="210">
        <f>S104*H104</f>
        <v>0</v>
      </c>
      <c r="AR104" s="17" t="s">
        <v>126</v>
      </c>
      <c r="AT104" s="17" t="s">
        <v>121</v>
      </c>
      <c r="AU104" s="17" t="s">
        <v>86</v>
      </c>
      <c r="AY104" s="17" t="s">
        <v>119</v>
      </c>
      <c r="BE104" s="211">
        <f>IF(N104="základní",J104,0)</f>
        <v>0</v>
      </c>
      <c r="BF104" s="211">
        <f>IF(N104="snížená",J104,0)</f>
        <v>0</v>
      </c>
      <c r="BG104" s="211">
        <f>IF(N104="zákl. přenesená",J104,0)</f>
        <v>0</v>
      </c>
      <c r="BH104" s="211">
        <f>IF(N104="sníž. přenesená",J104,0)</f>
        <v>0</v>
      </c>
      <c r="BI104" s="211">
        <f>IF(N104="nulová",J104,0)</f>
        <v>0</v>
      </c>
      <c r="BJ104" s="17" t="s">
        <v>84</v>
      </c>
      <c r="BK104" s="211">
        <f>ROUND(I104*H104,2)</f>
        <v>0</v>
      </c>
      <c r="BL104" s="17" t="s">
        <v>126</v>
      </c>
      <c r="BM104" s="17" t="s">
        <v>147</v>
      </c>
    </row>
    <row r="105" s="1" customFormat="1">
      <c r="B105" s="38"/>
      <c r="C105" s="39"/>
      <c r="D105" s="212" t="s">
        <v>128</v>
      </c>
      <c r="E105" s="39"/>
      <c r="F105" s="213" t="s">
        <v>137</v>
      </c>
      <c r="G105" s="39"/>
      <c r="H105" s="39"/>
      <c r="I105" s="126"/>
      <c r="J105" s="39"/>
      <c r="K105" s="39"/>
      <c r="L105" s="43"/>
      <c r="M105" s="214"/>
      <c r="N105" s="79"/>
      <c r="O105" s="79"/>
      <c r="P105" s="79"/>
      <c r="Q105" s="79"/>
      <c r="R105" s="79"/>
      <c r="S105" s="79"/>
      <c r="T105" s="80"/>
      <c r="AT105" s="17" t="s">
        <v>128</v>
      </c>
      <c r="AU105" s="17" t="s">
        <v>86</v>
      </c>
    </row>
    <row r="106" s="12" customFormat="1">
      <c r="B106" s="225"/>
      <c r="C106" s="226"/>
      <c r="D106" s="212" t="s">
        <v>130</v>
      </c>
      <c r="E106" s="227" t="s">
        <v>19</v>
      </c>
      <c r="F106" s="228" t="s">
        <v>148</v>
      </c>
      <c r="G106" s="226"/>
      <c r="H106" s="229">
        <v>1</v>
      </c>
      <c r="I106" s="230"/>
      <c r="J106" s="226"/>
      <c r="K106" s="226"/>
      <c r="L106" s="231"/>
      <c r="M106" s="232"/>
      <c r="N106" s="233"/>
      <c r="O106" s="233"/>
      <c r="P106" s="233"/>
      <c r="Q106" s="233"/>
      <c r="R106" s="233"/>
      <c r="S106" s="233"/>
      <c r="T106" s="234"/>
      <c r="AT106" s="235" t="s">
        <v>130</v>
      </c>
      <c r="AU106" s="235" t="s">
        <v>86</v>
      </c>
      <c r="AV106" s="12" t="s">
        <v>86</v>
      </c>
      <c r="AW106" s="12" t="s">
        <v>37</v>
      </c>
      <c r="AX106" s="12" t="s">
        <v>76</v>
      </c>
      <c r="AY106" s="235" t="s">
        <v>119</v>
      </c>
    </row>
    <row r="107" s="12" customFormat="1">
      <c r="B107" s="225"/>
      <c r="C107" s="226"/>
      <c r="D107" s="212" t="s">
        <v>130</v>
      </c>
      <c r="E107" s="227" t="s">
        <v>19</v>
      </c>
      <c r="F107" s="228" t="s">
        <v>149</v>
      </c>
      <c r="G107" s="226"/>
      <c r="H107" s="229">
        <v>1</v>
      </c>
      <c r="I107" s="230"/>
      <c r="J107" s="226"/>
      <c r="K107" s="226"/>
      <c r="L107" s="231"/>
      <c r="M107" s="232"/>
      <c r="N107" s="233"/>
      <c r="O107" s="233"/>
      <c r="P107" s="233"/>
      <c r="Q107" s="233"/>
      <c r="R107" s="233"/>
      <c r="S107" s="233"/>
      <c r="T107" s="234"/>
      <c r="AT107" s="235" t="s">
        <v>130</v>
      </c>
      <c r="AU107" s="235" t="s">
        <v>86</v>
      </c>
      <c r="AV107" s="12" t="s">
        <v>86</v>
      </c>
      <c r="AW107" s="12" t="s">
        <v>37</v>
      </c>
      <c r="AX107" s="12" t="s">
        <v>76</v>
      </c>
      <c r="AY107" s="235" t="s">
        <v>119</v>
      </c>
    </row>
    <row r="108" s="13" customFormat="1">
      <c r="B108" s="236"/>
      <c r="C108" s="237"/>
      <c r="D108" s="212" t="s">
        <v>130</v>
      </c>
      <c r="E108" s="238" t="s">
        <v>19</v>
      </c>
      <c r="F108" s="239" t="s">
        <v>143</v>
      </c>
      <c r="G108" s="237"/>
      <c r="H108" s="240">
        <v>2</v>
      </c>
      <c r="I108" s="241"/>
      <c r="J108" s="237"/>
      <c r="K108" s="237"/>
      <c r="L108" s="242"/>
      <c r="M108" s="243"/>
      <c r="N108" s="244"/>
      <c r="O108" s="244"/>
      <c r="P108" s="244"/>
      <c r="Q108" s="244"/>
      <c r="R108" s="244"/>
      <c r="S108" s="244"/>
      <c r="T108" s="245"/>
      <c r="AT108" s="246" t="s">
        <v>130</v>
      </c>
      <c r="AU108" s="246" t="s">
        <v>86</v>
      </c>
      <c r="AV108" s="13" t="s">
        <v>126</v>
      </c>
      <c r="AW108" s="13" t="s">
        <v>37</v>
      </c>
      <c r="AX108" s="13" t="s">
        <v>84</v>
      </c>
      <c r="AY108" s="246" t="s">
        <v>119</v>
      </c>
    </row>
    <row r="109" s="1" customFormat="1" ht="16.5" customHeight="1">
      <c r="B109" s="38"/>
      <c r="C109" s="200" t="s">
        <v>126</v>
      </c>
      <c r="D109" s="200" t="s">
        <v>121</v>
      </c>
      <c r="E109" s="201" t="s">
        <v>150</v>
      </c>
      <c r="F109" s="202" t="s">
        <v>151</v>
      </c>
      <c r="G109" s="203" t="s">
        <v>135</v>
      </c>
      <c r="H109" s="204">
        <v>2</v>
      </c>
      <c r="I109" s="205"/>
      <c r="J109" s="206">
        <f>ROUND(I109*H109,2)</f>
        <v>0</v>
      </c>
      <c r="K109" s="202" t="s">
        <v>125</v>
      </c>
      <c r="L109" s="43"/>
      <c r="M109" s="207" t="s">
        <v>19</v>
      </c>
      <c r="N109" s="208" t="s">
        <v>47</v>
      </c>
      <c r="O109" s="79"/>
      <c r="P109" s="209">
        <f>O109*H109</f>
        <v>0</v>
      </c>
      <c r="Q109" s="209">
        <v>0</v>
      </c>
      <c r="R109" s="209">
        <f>Q109*H109</f>
        <v>0</v>
      </c>
      <c r="S109" s="209">
        <v>0</v>
      </c>
      <c r="T109" s="210">
        <f>S109*H109</f>
        <v>0</v>
      </c>
      <c r="AR109" s="17" t="s">
        <v>126</v>
      </c>
      <c r="AT109" s="17" t="s">
        <v>121</v>
      </c>
      <c r="AU109" s="17" t="s">
        <v>86</v>
      </c>
      <c r="AY109" s="17" t="s">
        <v>119</v>
      </c>
      <c r="BE109" s="211">
        <f>IF(N109="základní",J109,0)</f>
        <v>0</v>
      </c>
      <c r="BF109" s="211">
        <f>IF(N109="snížená",J109,0)</f>
        <v>0</v>
      </c>
      <c r="BG109" s="211">
        <f>IF(N109="zákl. přenesená",J109,0)</f>
        <v>0</v>
      </c>
      <c r="BH109" s="211">
        <f>IF(N109="sníž. přenesená",J109,0)</f>
        <v>0</v>
      </c>
      <c r="BI109" s="211">
        <f>IF(N109="nulová",J109,0)</f>
        <v>0</v>
      </c>
      <c r="BJ109" s="17" t="s">
        <v>84</v>
      </c>
      <c r="BK109" s="211">
        <f>ROUND(I109*H109,2)</f>
        <v>0</v>
      </c>
      <c r="BL109" s="17" t="s">
        <v>126</v>
      </c>
      <c r="BM109" s="17" t="s">
        <v>152</v>
      </c>
    </row>
    <row r="110" s="1" customFormat="1">
      <c r="B110" s="38"/>
      <c r="C110" s="39"/>
      <c r="D110" s="212" t="s">
        <v>128</v>
      </c>
      <c r="E110" s="39"/>
      <c r="F110" s="213" t="s">
        <v>137</v>
      </c>
      <c r="G110" s="39"/>
      <c r="H110" s="39"/>
      <c r="I110" s="126"/>
      <c r="J110" s="39"/>
      <c r="K110" s="39"/>
      <c r="L110" s="43"/>
      <c r="M110" s="214"/>
      <c r="N110" s="79"/>
      <c r="O110" s="79"/>
      <c r="P110" s="79"/>
      <c r="Q110" s="79"/>
      <c r="R110" s="79"/>
      <c r="S110" s="79"/>
      <c r="T110" s="80"/>
      <c r="AT110" s="17" t="s">
        <v>128</v>
      </c>
      <c r="AU110" s="17" t="s">
        <v>86</v>
      </c>
    </row>
    <row r="111" s="12" customFormat="1">
      <c r="B111" s="225"/>
      <c r="C111" s="226"/>
      <c r="D111" s="212" t="s">
        <v>130</v>
      </c>
      <c r="E111" s="227" t="s">
        <v>19</v>
      </c>
      <c r="F111" s="228" t="s">
        <v>153</v>
      </c>
      <c r="G111" s="226"/>
      <c r="H111" s="229">
        <v>1</v>
      </c>
      <c r="I111" s="230"/>
      <c r="J111" s="226"/>
      <c r="K111" s="226"/>
      <c r="L111" s="231"/>
      <c r="M111" s="232"/>
      <c r="N111" s="233"/>
      <c r="O111" s="233"/>
      <c r="P111" s="233"/>
      <c r="Q111" s="233"/>
      <c r="R111" s="233"/>
      <c r="S111" s="233"/>
      <c r="T111" s="234"/>
      <c r="AT111" s="235" t="s">
        <v>130</v>
      </c>
      <c r="AU111" s="235" t="s">
        <v>86</v>
      </c>
      <c r="AV111" s="12" t="s">
        <v>86</v>
      </c>
      <c r="AW111" s="12" t="s">
        <v>37</v>
      </c>
      <c r="AX111" s="12" t="s">
        <v>76</v>
      </c>
      <c r="AY111" s="235" t="s">
        <v>119</v>
      </c>
    </row>
    <row r="112" s="12" customFormat="1">
      <c r="B112" s="225"/>
      <c r="C112" s="226"/>
      <c r="D112" s="212" t="s">
        <v>130</v>
      </c>
      <c r="E112" s="227" t="s">
        <v>19</v>
      </c>
      <c r="F112" s="228" t="s">
        <v>154</v>
      </c>
      <c r="G112" s="226"/>
      <c r="H112" s="229">
        <v>1</v>
      </c>
      <c r="I112" s="230"/>
      <c r="J112" s="226"/>
      <c r="K112" s="226"/>
      <c r="L112" s="231"/>
      <c r="M112" s="232"/>
      <c r="N112" s="233"/>
      <c r="O112" s="233"/>
      <c r="P112" s="233"/>
      <c r="Q112" s="233"/>
      <c r="R112" s="233"/>
      <c r="S112" s="233"/>
      <c r="T112" s="234"/>
      <c r="AT112" s="235" t="s">
        <v>130</v>
      </c>
      <c r="AU112" s="235" t="s">
        <v>86</v>
      </c>
      <c r="AV112" s="12" t="s">
        <v>86</v>
      </c>
      <c r="AW112" s="12" t="s">
        <v>37</v>
      </c>
      <c r="AX112" s="12" t="s">
        <v>76</v>
      </c>
      <c r="AY112" s="235" t="s">
        <v>119</v>
      </c>
    </row>
    <row r="113" s="13" customFormat="1">
      <c r="B113" s="236"/>
      <c r="C113" s="237"/>
      <c r="D113" s="212" t="s">
        <v>130</v>
      </c>
      <c r="E113" s="238" t="s">
        <v>19</v>
      </c>
      <c r="F113" s="239" t="s">
        <v>143</v>
      </c>
      <c r="G113" s="237"/>
      <c r="H113" s="240">
        <v>2</v>
      </c>
      <c r="I113" s="241"/>
      <c r="J113" s="237"/>
      <c r="K113" s="237"/>
      <c r="L113" s="242"/>
      <c r="M113" s="243"/>
      <c r="N113" s="244"/>
      <c r="O113" s="244"/>
      <c r="P113" s="244"/>
      <c r="Q113" s="244"/>
      <c r="R113" s="244"/>
      <c r="S113" s="244"/>
      <c r="T113" s="245"/>
      <c r="AT113" s="246" t="s">
        <v>130</v>
      </c>
      <c r="AU113" s="246" t="s">
        <v>86</v>
      </c>
      <c r="AV113" s="13" t="s">
        <v>126</v>
      </c>
      <c r="AW113" s="13" t="s">
        <v>37</v>
      </c>
      <c r="AX113" s="13" t="s">
        <v>84</v>
      </c>
      <c r="AY113" s="246" t="s">
        <v>119</v>
      </c>
    </row>
    <row r="114" s="1" customFormat="1" ht="16.5" customHeight="1">
      <c r="B114" s="38"/>
      <c r="C114" s="200" t="s">
        <v>155</v>
      </c>
      <c r="D114" s="200" t="s">
        <v>121</v>
      </c>
      <c r="E114" s="201" t="s">
        <v>156</v>
      </c>
      <c r="F114" s="202" t="s">
        <v>157</v>
      </c>
      <c r="G114" s="203" t="s">
        <v>135</v>
      </c>
      <c r="H114" s="204">
        <v>2</v>
      </c>
      <c r="I114" s="205"/>
      <c r="J114" s="206">
        <f>ROUND(I114*H114,2)</f>
        <v>0</v>
      </c>
      <c r="K114" s="202" t="s">
        <v>125</v>
      </c>
      <c r="L114" s="43"/>
      <c r="M114" s="207" t="s">
        <v>19</v>
      </c>
      <c r="N114" s="208" t="s">
        <v>47</v>
      </c>
      <c r="O114" s="79"/>
      <c r="P114" s="209">
        <f>O114*H114</f>
        <v>0</v>
      </c>
      <c r="Q114" s="209">
        <v>0</v>
      </c>
      <c r="R114" s="209">
        <f>Q114*H114</f>
        <v>0</v>
      </c>
      <c r="S114" s="209">
        <v>0</v>
      </c>
      <c r="T114" s="210">
        <f>S114*H114</f>
        <v>0</v>
      </c>
      <c r="AR114" s="17" t="s">
        <v>126</v>
      </c>
      <c r="AT114" s="17" t="s">
        <v>121</v>
      </c>
      <c r="AU114" s="17" t="s">
        <v>86</v>
      </c>
      <c r="AY114" s="17" t="s">
        <v>119</v>
      </c>
      <c r="BE114" s="211">
        <f>IF(N114="základní",J114,0)</f>
        <v>0</v>
      </c>
      <c r="BF114" s="211">
        <f>IF(N114="snížená",J114,0)</f>
        <v>0</v>
      </c>
      <c r="BG114" s="211">
        <f>IF(N114="zákl. přenesená",J114,0)</f>
        <v>0</v>
      </c>
      <c r="BH114" s="211">
        <f>IF(N114="sníž. přenesená",J114,0)</f>
        <v>0</v>
      </c>
      <c r="BI114" s="211">
        <f>IF(N114="nulová",J114,0)</f>
        <v>0</v>
      </c>
      <c r="BJ114" s="17" t="s">
        <v>84</v>
      </c>
      <c r="BK114" s="211">
        <f>ROUND(I114*H114,2)</f>
        <v>0</v>
      </c>
      <c r="BL114" s="17" t="s">
        <v>126</v>
      </c>
      <c r="BM114" s="17" t="s">
        <v>158</v>
      </c>
    </row>
    <row r="115" s="1" customFormat="1">
      <c r="B115" s="38"/>
      <c r="C115" s="39"/>
      <c r="D115" s="212" t="s">
        <v>128</v>
      </c>
      <c r="E115" s="39"/>
      <c r="F115" s="213" t="s">
        <v>137</v>
      </c>
      <c r="G115" s="39"/>
      <c r="H115" s="39"/>
      <c r="I115" s="126"/>
      <c r="J115" s="39"/>
      <c r="K115" s="39"/>
      <c r="L115" s="43"/>
      <c r="M115" s="214"/>
      <c r="N115" s="79"/>
      <c r="O115" s="79"/>
      <c r="P115" s="79"/>
      <c r="Q115" s="79"/>
      <c r="R115" s="79"/>
      <c r="S115" s="79"/>
      <c r="T115" s="80"/>
      <c r="AT115" s="17" t="s">
        <v>128</v>
      </c>
      <c r="AU115" s="17" t="s">
        <v>86</v>
      </c>
    </row>
    <row r="116" s="12" customFormat="1">
      <c r="B116" s="225"/>
      <c r="C116" s="226"/>
      <c r="D116" s="212" t="s">
        <v>130</v>
      </c>
      <c r="E116" s="227" t="s">
        <v>19</v>
      </c>
      <c r="F116" s="228" t="s">
        <v>159</v>
      </c>
      <c r="G116" s="226"/>
      <c r="H116" s="229">
        <v>1</v>
      </c>
      <c r="I116" s="230"/>
      <c r="J116" s="226"/>
      <c r="K116" s="226"/>
      <c r="L116" s="231"/>
      <c r="M116" s="232"/>
      <c r="N116" s="233"/>
      <c r="O116" s="233"/>
      <c r="P116" s="233"/>
      <c r="Q116" s="233"/>
      <c r="R116" s="233"/>
      <c r="S116" s="233"/>
      <c r="T116" s="234"/>
      <c r="AT116" s="235" t="s">
        <v>130</v>
      </c>
      <c r="AU116" s="235" t="s">
        <v>86</v>
      </c>
      <c r="AV116" s="12" t="s">
        <v>86</v>
      </c>
      <c r="AW116" s="12" t="s">
        <v>37</v>
      </c>
      <c r="AX116" s="12" t="s">
        <v>76</v>
      </c>
      <c r="AY116" s="235" t="s">
        <v>119</v>
      </c>
    </row>
    <row r="117" s="12" customFormat="1">
      <c r="B117" s="225"/>
      <c r="C117" s="226"/>
      <c r="D117" s="212" t="s">
        <v>130</v>
      </c>
      <c r="E117" s="227" t="s">
        <v>19</v>
      </c>
      <c r="F117" s="228" t="s">
        <v>160</v>
      </c>
      <c r="G117" s="226"/>
      <c r="H117" s="229">
        <v>1</v>
      </c>
      <c r="I117" s="230"/>
      <c r="J117" s="226"/>
      <c r="K117" s="226"/>
      <c r="L117" s="231"/>
      <c r="M117" s="232"/>
      <c r="N117" s="233"/>
      <c r="O117" s="233"/>
      <c r="P117" s="233"/>
      <c r="Q117" s="233"/>
      <c r="R117" s="233"/>
      <c r="S117" s="233"/>
      <c r="T117" s="234"/>
      <c r="AT117" s="235" t="s">
        <v>130</v>
      </c>
      <c r="AU117" s="235" t="s">
        <v>86</v>
      </c>
      <c r="AV117" s="12" t="s">
        <v>86</v>
      </c>
      <c r="AW117" s="12" t="s">
        <v>37</v>
      </c>
      <c r="AX117" s="12" t="s">
        <v>76</v>
      </c>
      <c r="AY117" s="235" t="s">
        <v>119</v>
      </c>
    </row>
    <row r="118" s="13" customFormat="1">
      <c r="B118" s="236"/>
      <c r="C118" s="237"/>
      <c r="D118" s="212" t="s">
        <v>130</v>
      </c>
      <c r="E118" s="238" t="s">
        <v>19</v>
      </c>
      <c r="F118" s="239" t="s">
        <v>143</v>
      </c>
      <c r="G118" s="237"/>
      <c r="H118" s="240">
        <v>2</v>
      </c>
      <c r="I118" s="241"/>
      <c r="J118" s="237"/>
      <c r="K118" s="237"/>
      <c r="L118" s="242"/>
      <c r="M118" s="243"/>
      <c r="N118" s="244"/>
      <c r="O118" s="244"/>
      <c r="P118" s="244"/>
      <c r="Q118" s="244"/>
      <c r="R118" s="244"/>
      <c r="S118" s="244"/>
      <c r="T118" s="245"/>
      <c r="AT118" s="246" t="s">
        <v>130</v>
      </c>
      <c r="AU118" s="246" t="s">
        <v>86</v>
      </c>
      <c r="AV118" s="13" t="s">
        <v>126</v>
      </c>
      <c r="AW118" s="13" t="s">
        <v>37</v>
      </c>
      <c r="AX118" s="13" t="s">
        <v>84</v>
      </c>
      <c r="AY118" s="246" t="s">
        <v>119</v>
      </c>
    </row>
    <row r="119" s="1" customFormat="1" ht="16.5" customHeight="1">
      <c r="B119" s="38"/>
      <c r="C119" s="200" t="s">
        <v>161</v>
      </c>
      <c r="D119" s="200" t="s">
        <v>121</v>
      </c>
      <c r="E119" s="201" t="s">
        <v>162</v>
      </c>
      <c r="F119" s="202" t="s">
        <v>163</v>
      </c>
      <c r="G119" s="203" t="s">
        <v>135</v>
      </c>
      <c r="H119" s="204">
        <v>1</v>
      </c>
      <c r="I119" s="205"/>
      <c r="J119" s="206">
        <f>ROUND(I119*H119,2)</f>
        <v>0</v>
      </c>
      <c r="K119" s="202" t="s">
        <v>164</v>
      </c>
      <c r="L119" s="43"/>
      <c r="M119" s="207" t="s">
        <v>19</v>
      </c>
      <c r="N119" s="208" t="s">
        <v>47</v>
      </c>
      <c r="O119" s="79"/>
      <c r="P119" s="209">
        <f>O119*H119</f>
        <v>0</v>
      </c>
      <c r="Q119" s="209">
        <v>0</v>
      </c>
      <c r="R119" s="209">
        <f>Q119*H119</f>
        <v>0</v>
      </c>
      <c r="S119" s="209">
        <v>0</v>
      </c>
      <c r="T119" s="210">
        <f>S119*H119</f>
        <v>0</v>
      </c>
      <c r="AR119" s="17" t="s">
        <v>126</v>
      </c>
      <c r="AT119" s="17" t="s">
        <v>121</v>
      </c>
      <c r="AU119" s="17" t="s">
        <v>86</v>
      </c>
      <c r="AY119" s="17" t="s">
        <v>119</v>
      </c>
      <c r="BE119" s="211">
        <f>IF(N119="základní",J119,0)</f>
        <v>0</v>
      </c>
      <c r="BF119" s="211">
        <f>IF(N119="snížená",J119,0)</f>
        <v>0</v>
      </c>
      <c r="BG119" s="211">
        <f>IF(N119="zákl. přenesená",J119,0)</f>
        <v>0</v>
      </c>
      <c r="BH119" s="211">
        <f>IF(N119="sníž. přenesená",J119,0)</f>
        <v>0</v>
      </c>
      <c r="BI119" s="211">
        <f>IF(N119="nulová",J119,0)</f>
        <v>0</v>
      </c>
      <c r="BJ119" s="17" t="s">
        <v>84</v>
      </c>
      <c r="BK119" s="211">
        <f>ROUND(I119*H119,2)</f>
        <v>0</v>
      </c>
      <c r="BL119" s="17" t="s">
        <v>126</v>
      </c>
      <c r="BM119" s="17" t="s">
        <v>165</v>
      </c>
    </row>
    <row r="120" s="1" customFormat="1">
      <c r="B120" s="38"/>
      <c r="C120" s="39"/>
      <c r="D120" s="212" t="s">
        <v>128</v>
      </c>
      <c r="E120" s="39"/>
      <c r="F120" s="213" t="s">
        <v>137</v>
      </c>
      <c r="G120" s="39"/>
      <c r="H120" s="39"/>
      <c r="I120" s="126"/>
      <c r="J120" s="39"/>
      <c r="K120" s="39"/>
      <c r="L120" s="43"/>
      <c r="M120" s="214"/>
      <c r="N120" s="79"/>
      <c r="O120" s="79"/>
      <c r="P120" s="79"/>
      <c r="Q120" s="79"/>
      <c r="R120" s="79"/>
      <c r="S120" s="79"/>
      <c r="T120" s="80"/>
      <c r="AT120" s="17" t="s">
        <v>128</v>
      </c>
      <c r="AU120" s="17" t="s">
        <v>86</v>
      </c>
    </row>
    <row r="121" s="12" customFormat="1">
      <c r="B121" s="225"/>
      <c r="C121" s="226"/>
      <c r="D121" s="212" t="s">
        <v>130</v>
      </c>
      <c r="E121" s="227" t="s">
        <v>19</v>
      </c>
      <c r="F121" s="228" t="s">
        <v>166</v>
      </c>
      <c r="G121" s="226"/>
      <c r="H121" s="229">
        <v>1</v>
      </c>
      <c r="I121" s="230"/>
      <c r="J121" s="226"/>
      <c r="K121" s="226"/>
      <c r="L121" s="231"/>
      <c r="M121" s="232"/>
      <c r="N121" s="233"/>
      <c r="O121" s="233"/>
      <c r="P121" s="233"/>
      <c r="Q121" s="233"/>
      <c r="R121" s="233"/>
      <c r="S121" s="233"/>
      <c r="T121" s="234"/>
      <c r="AT121" s="235" t="s">
        <v>130</v>
      </c>
      <c r="AU121" s="235" t="s">
        <v>86</v>
      </c>
      <c r="AV121" s="12" t="s">
        <v>86</v>
      </c>
      <c r="AW121" s="12" t="s">
        <v>37</v>
      </c>
      <c r="AX121" s="12" t="s">
        <v>84</v>
      </c>
      <c r="AY121" s="235" t="s">
        <v>119</v>
      </c>
    </row>
    <row r="122" s="1" customFormat="1" ht="16.5" customHeight="1">
      <c r="B122" s="38"/>
      <c r="C122" s="200" t="s">
        <v>167</v>
      </c>
      <c r="D122" s="200" t="s">
        <v>121</v>
      </c>
      <c r="E122" s="201" t="s">
        <v>168</v>
      </c>
      <c r="F122" s="202" t="s">
        <v>169</v>
      </c>
      <c r="G122" s="203" t="s">
        <v>135</v>
      </c>
      <c r="H122" s="204">
        <v>6</v>
      </c>
      <c r="I122" s="205"/>
      <c r="J122" s="206">
        <f>ROUND(I122*H122,2)</f>
        <v>0</v>
      </c>
      <c r="K122" s="202" t="s">
        <v>125</v>
      </c>
      <c r="L122" s="43"/>
      <c r="M122" s="207" t="s">
        <v>19</v>
      </c>
      <c r="N122" s="208" t="s">
        <v>47</v>
      </c>
      <c r="O122" s="79"/>
      <c r="P122" s="209">
        <f>O122*H122</f>
        <v>0</v>
      </c>
      <c r="Q122" s="209">
        <v>0</v>
      </c>
      <c r="R122" s="209">
        <f>Q122*H122</f>
        <v>0</v>
      </c>
      <c r="S122" s="209">
        <v>0</v>
      </c>
      <c r="T122" s="210">
        <f>S122*H122</f>
        <v>0</v>
      </c>
      <c r="AR122" s="17" t="s">
        <v>126</v>
      </c>
      <c r="AT122" s="17" t="s">
        <v>121</v>
      </c>
      <c r="AU122" s="17" t="s">
        <v>86</v>
      </c>
      <c r="AY122" s="17" t="s">
        <v>119</v>
      </c>
      <c r="BE122" s="211">
        <f>IF(N122="základní",J122,0)</f>
        <v>0</v>
      </c>
      <c r="BF122" s="211">
        <f>IF(N122="snížená",J122,0)</f>
        <v>0</v>
      </c>
      <c r="BG122" s="211">
        <f>IF(N122="zákl. přenesená",J122,0)</f>
        <v>0</v>
      </c>
      <c r="BH122" s="211">
        <f>IF(N122="sníž. přenesená",J122,0)</f>
        <v>0</v>
      </c>
      <c r="BI122" s="211">
        <f>IF(N122="nulová",J122,0)</f>
        <v>0</v>
      </c>
      <c r="BJ122" s="17" t="s">
        <v>84</v>
      </c>
      <c r="BK122" s="211">
        <f>ROUND(I122*H122,2)</f>
        <v>0</v>
      </c>
      <c r="BL122" s="17" t="s">
        <v>126</v>
      </c>
      <c r="BM122" s="17" t="s">
        <v>170</v>
      </c>
    </row>
    <row r="123" s="1" customFormat="1">
      <c r="B123" s="38"/>
      <c r="C123" s="39"/>
      <c r="D123" s="212" t="s">
        <v>128</v>
      </c>
      <c r="E123" s="39"/>
      <c r="F123" s="213" t="s">
        <v>171</v>
      </c>
      <c r="G123" s="39"/>
      <c r="H123" s="39"/>
      <c r="I123" s="126"/>
      <c r="J123" s="39"/>
      <c r="K123" s="39"/>
      <c r="L123" s="43"/>
      <c r="M123" s="214"/>
      <c r="N123" s="79"/>
      <c r="O123" s="79"/>
      <c r="P123" s="79"/>
      <c r="Q123" s="79"/>
      <c r="R123" s="79"/>
      <c r="S123" s="79"/>
      <c r="T123" s="80"/>
      <c r="AT123" s="17" t="s">
        <v>128</v>
      </c>
      <c r="AU123" s="17" t="s">
        <v>86</v>
      </c>
    </row>
    <row r="124" s="1" customFormat="1" ht="16.5" customHeight="1">
      <c r="B124" s="38"/>
      <c r="C124" s="200" t="s">
        <v>172</v>
      </c>
      <c r="D124" s="200" t="s">
        <v>121</v>
      </c>
      <c r="E124" s="201" t="s">
        <v>173</v>
      </c>
      <c r="F124" s="202" t="s">
        <v>174</v>
      </c>
      <c r="G124" s="203" t="s">
        <v>135</v>
      </c>
      <c r="H124" s="204">
        <v>2</v>
      </c>
      <c r="I124" s="205"/>
      <c r="J124" s="206">
        <f>ROUND(I124*H124,2)</f>
        <v>0</v>
      </c>
      <c r="K124" s="202" t="s">
        <v>125</v>
      </c>
      <c r="L124" s="43"/>
      <c r="M124" s="207" t="s">
        <v>19</v>
      </c>
      <c r="N124" s="208" t="s">
        <v>47</v>
      </c>
      <c r="O124" s="79"/>
      <c r="P124" s="209">
        <f>O124*H124</f>
        <v>0</v>
      </c>
      <c r="Q124" s="209">
        <v>0</v>
      </c>
      <c r="R124" s="209">
        <f>Q124*H124</f>
        <v>0</v>
      </c>
      <c r="S124" s="209">
        <v>0</v>
      </c>
      <c r="T124" s="210">
        <f>S124*H124</f>
        <v>0</v>
      </c>
      <c r="AR124" s="17" t="s">
        <v>126</v>
      </c>
      <c r="AT124" s="17" t="s">
        <v>121</v>
      </c>
      <c r="AU124" s="17" t="s">
        <v>86</v>
      </c>
      <c r="AY124" s="17" t="s">
        <v>119</v>
      </c>
      <c r="BE124" s="211">
        <f>IF(N124="základní",J124,0)</f>
        <v>0</v>
      </c>
      <c r="BF124" s="211">
        <f>IF(N124="snížená",J124,0)</f>
        <v>0</v>
      </c>
      <c r="BG124" s="211">
        <f>IF(N124="zákl. přenesená",J124,0)</f>
        <v>0</v>
      </c>
      <c r="BH124" s="211">
        <f>IF(N124="sníž. přenesená",J124,0)</f>
        <v>0</v>
      </c>
      <c r="BI124" s="211">
        <f>IF(N124="nulová",J124,0)</f>
        <v>0</v>
      </c>
      <c r="BJ124" s="17" t="s">
        <v>84</v>
      </c>
      <c r="BK124" s="211">
        <f>ROUND(I124*H124,2)</f>
        <v>0</v>
      </c>
      <c r="BL124" s="17" t="s">
        <v>126</v>
      </c>
      <c r="BM124" s="17" t="s">
        <v>175</v>
      </c>
    </row>
    <row r="125" s="1" customFormat="1">
      <c r="B125" s="38"/>
      <c r="C125" s="39"/>
      <c r="D125" s="212" t="s">
        <v>128</v>
      </c>
      <c r="E125" s="39"/>
      <c r="F125" s="213" t="s">
        <v>171</v>
      </c>
      <c r="G125" s="39"/>
      <c r="H125" s="39"/>
      <c r="I125" s="126"/>
      <c r="J125" s="39"/>
      <c r="K125" s="39"/>
      <c r="L125" s="43"/>
      <c r="M125" s="214"/>
      <c r="N125" s="79"/>
      <c r="O125" s="79"/>
      <c r="P125" s="79"/>
      <c r="Q125" s="79"/>
      <c r="R125" s="79"/>
      <c r="S125" s="79"/>
      <c r="T125" s="80"/>
      <c r="AT125" s="17" t="s">
        <v>128</v>
      </c>
      <c r="AU125" s="17" t="s">
        <v>86</v>
      </c>
    </row>
    <row r="126" s="1" customFormat="1" ht="16.5" customHeight="1">
      <c r="B126" s="38"/>
      <c r="C126" s="200" t="s">
        <v>176</v>
      </c>
      <c r="D126" s="200" t="s">
        <v>121</v>
      </c>
      <c r="E126" s="201" t="s">
        <v>177</v>
      </c>
      <c r="F126" s="202" t="s">
        <v>178</v>
      </c>
      <c r="G126" s="203" t="s">
        <v>135</v>
      </c>
      <c r="H126" s="204">
        <v>2</v>
      </c>
      <c r="I126" s="205"/>
      <c r="J126" s="206">
        <f>ROUND(I126*H126,2)</f>
        <v>0</v>
      </c>
      <c r="K126" s="202" t="s">
        <v>125</v>
      </c>
      <c r="L126" s="43"/>
      <c r="M126" s="207" t="s">
        <v>19</v>
      </c>
      <c r="N126" s="208" t="s">
        <v>47</v>
      </c>
      <c r="O126" s="79"/>
      <c r="P126" s="209">
        <f>O126*H126</f>
        <v>0</v>
      </c>
      <c r="Q126" s="209">
        <v>0</v>
      </c>
      <c r="R126" s="209">
        <f>Q126*H126</f>
        <v>0</v>
      </c>
      <c r="S126" s="209">
        <v>0</v>
      </c>
      <c r="T126" s="210">
        <f>S126*H126</f>
        <v>0</v>
      </c>
      <c r="AR126" s="17" t="s">
        <v>126</v>
      </c>
      <c r="AT126" s="17" t="s">
        <v>121</v>
      </c>
      <c r="AU126" s="17" t="s">
        <v>86</v>
      </c>
      <c r="AY126" s="17" t="s">
        <v>119</v>
      </c>
      <c r="BE126" s="211">
        <f>IF(N126="základní",J126,0)</f>
        <v>0</v>
      </c>
      <c r="BF126" s="211">
        <f>IF(N126="snížená",J126,0)</f>
        <v>0</v>
      </c>
      <c r="BG126" s="211">
        <f>IF(N126="zákl. přenesená",J126,0)</f>
        <v>0</v>
      </c>
      <c r="BH126" s="211">
        <f>IF(N126="sníž. přenesená",J126,0)</f>
        <v>0</v>
      </c>
      <c r="BI126" s="211">
        <f>IF(N126="nulová",J126,0)</f>
        <v>0</v>
      </c>
      <c r="BJ126" s="17" t="s">
        <v>84</v>
      </c>
      <c r="BK126" s="211">
        <f>ROUND(I126*H126,2)</f>
        <v>0</v>
      </c>
      <c r="BL126" s="17" t="s">
        <v>126</v>
      </c>
      <c r="BM126" s="17" t="s">
        <v>179</v>
      </c>
    </row>
    <row r="127" s="1" customFormat="1">
      <c r="B127" s="38"/>
      <c r="C127" s="39"/>
      <c r="D127" s="212" t="s">
        <v>128</v>
      </c>
      <c r="E127" s="39"/>
      <c r="F127" s="213" t="s">
        <v>171</v>
      </c>
      <c r="G127" s="39"/>
      <c r="H127" s="39"/>
      <c r="I127" s="126"/>
      <c r="J127" s="39"/>
      <c r="K127" s="39"/>
      <c r="L127" s="43"/>
      <c r="M127" s="214"/>
      <c r="N127" s="79"/>
      <c r="O127" s="79"/>
      <c r="P127" s="79"/>
      <c r="Q127" s="79"/>
      <c r="R127" s="79"/>
      <c r="S127" s="79"/>
      <c r="T127" s="80"/>
      <c r="AT127" s="17" t="s">
        <v>128</v>
      </c>
      <c r="AU127" s="17" t="s">
        <v>86</v>
      </c>
    </row>
    <row r="128" s="1" customFormat="1" ht="16.5" customHeight="1">
      <c r="B128" s="38"/>
      <c r="C128" s="200" t="s">
        <v>180</v>
      </c>
      <c r="D128" s="200" t="s">
        <v>121</v>
      </c>
      <c r="E128" s="201" t="s">
        <v>181</v>
      </c>
      <c r="F128" s="202" t="s">
        <v>182</v>
      </c>
      <c r="G128" s="203" t="s">
        <v>135</v>
      </c>
      <c r="H128" s="204">
        <v>2</v>
      </c>
      <c r="I128" s="205"/>
      <c r="J128" s="206">
        <f>ROUND(I128*H128,2)</f>
        <v>0</v>
      </c>
      <c r="K128" s="202" t="s">
        <v>125</v>
      </c>
      <c r="L128" s="43"/>
      <c r="M128" s="207" t="s">
        <v>19</v>
      </c>
      <c r="N128" s="208" t="s">
        <v>47</v>
      </c>
      <c r="O128" s="79"/>
      <c r="P128" s="209">
        <f>O128*H128</f>
        <v>0</v>
      </c>
      <c r="Q128" s="209">
        <v>0</v>
      </c>
      <c r="R128" s="209">
        <f>Q128*H128</f>
        <v>0</v>
      </c>
      <c r="S128" s="209">
        <v>0</v>
      </c>
      <c r="T128" s="210">
        <f>S128*H128</f>
        <v>0</v>
      </c>
      <c r="AR128" s="17" t="s">
        <v>126</v>
      </c>
      <c r="AT128" s="17" t="s">
        <v>121</v>
      </c>
      <c r="AU128" s="17" t="s">
        <v>86</v>
      </c>
      <c r="AY128" s="17" t="s">
        <v>119</v>
      </c>
      <c r="BE128" s="211">
        <f>IF(N128="základní",J128,0)</f>
        <v>0</v>
      </c>
      <c r="BF128" s="211">
        <f>IF(N128="snížená",J128,0)</f>
        <v>0</v>
      </c>
      <c r="BG128" s="211">
        <f>IF(N128="zákl. přenesená",J128,0)</f>
        <v>0</v>
      </c>
      <c r="BH128" s="211">
        <f>IF(N128="sníž. přenesená",J128,0)</f>
        <v>0</v>
      </c>
      <c r="BI128" s="211">
        <f>IF(N128="nulová",J128,0)</f>
        <v>0</v>
      </c>
      <c r="BJ128" s="17" t="s">
        <v>84</v>
      </c>
      <c r="BK128" s="211">
        <f>ROUND(I128*H128,2)</f>
        <v>0</v>
      </c>
      <c r="BL128" s="17" t="s">
        <v>126</v>
      </c>
      <c r="BM128" s="17" t="s">
        <v>183</v>
      </c>
    </row>
    <row r="129" s="1" customFormat="1">
      <c r="B129" s="38"/>
      <c r="C129" s="39"/>
      <c r="D129" s="212" t="s">
        <v>128</v>
      </c>
      <c r="E129" s="39"/>
      <c r="F129" s="213" t="s">
        <v>171</v>
      </c>
      <c r="G129" s="39"/>
      <c r="H129" s="39"/>
      <c r="I129" s="126"/>
      <c r="J129" s="39"/>
      <c r="K129" s="39"/>
      <c r="L129" s="43"/>
      <c r="M129" s="214"/>
      <c r="N129" s="79"/>
      <c r="O129" s="79"/>
      <c r="P129" s="79"/>
      <c r="Q129" s="79"/>
      <c r="R129" s="79"/>
      <c r="S129" s="79"/>
      <c r="T129" s="80"/>
      <c r="AT129" s="17" t="s">
        <v>128</v>
      </c>
      <c r="AU129" s="17" t="s">
        <v>86</v>
      </c>
    </row>
    <row r="130" s="1" customFormat="1" ht="16.5" customHeight="1">
      <c r="B130" s="38"/>
      <c r="C130" s="200" t="s">
        <v>184</v>
      </c>
      <c r="D130" s="200" t="s">
        <v>121</v>
      </c>
      <c r="E130" s="201" t="s">
        <v>185</v>
      </c>
      <c r="F130" s="202" t="s">
        <v>186</v>
      </c>
      <c r="G130" s="203" t="s">
        <v>135</v>
      </c>
      <c r="H130" s="204">
        <v>1</v>
      </c>
      <c r="I130" s="205"/>
      <c r="J130" s="206">
        <f>ROUND(I130*H130,2)</f>
        <v>0</v>
      </c>
      <c r="K130" s="202" t="s">
        <v>164</v>
      </c>
      <c r="L130" s="43"/>
      <c r="M130" s="207" t="s">
        <v>19</v>
      </c>
      <c r="N130" s="208" t="s">
        <v>47</v>
      </c>
      <c r="O130" s="79"/>
      <c r="P130" s="209">
        <f>O130*H130</f>
        <v>0</v>
      </c>
      <c r="Q130" s="209">
        <v>0</v>
      </c>
      <c r="R130" s="209">
        <f>Q130*H130</f>
        <v>0</v>
      </c>
      <c r="S130" s="209">
        <v>0</v>
      </c>
      <c r="T130" s="210">
        <f>S130*H130</f>
        <v>0</v>
      </c>
      <c r="AR130" s="17" t="s">
        <v>126</v>
      </c>
      <c r="AT130" s="17" t="s">
        <v>121</v>
      </c>
      <c r="AU130" s="17" t="s">
        <v>86</v>
      </c>
      <c r="AY130" s="17" t="s">
        <v>119</v>
      </c>
      <c r="BE130" s="211">
        <f>IF(N130="základní",J130,0)</f>
        <v>0</v>
      </c>
      <c r="BF130" s="211">
        <f>IF(N130="snížená",J130,0)</f>
        <v>0</v>
      </c>
      <c r="BG130" s="211">
        <f>IF(N130="zákl. přenesená",J130,0)</f>
        <v>0</v>
      </c>
      <c r="BH130" s="211">
        <f>IF(N130="sníž. přenesená",J130,0)</f>
        <v>0</v>
      </c>
      <c r="BI130" s="211">
        <f>IF(N130="nulová",J130,0)</f>
        <v>0</v>
      </c>
      <c r="BJ130" s="17" t="s">
        <v>84</v>
      </c>
      <c r="BK130" s="211">
        <f>ROUND(I130*H130,2)</f>
        <v>0</v>
      </c>
      <c r="BL130" s="17" t="s">
        <v>126</v>
      </c>
      <c r="BM130" s="17" t="s">
        <v>187</v>
      </c>
    </row>
    <row r="131" s="1" customFormat="1">
      <c r="B131" s="38"/>
      <c r="C131" s="39"/>
      <c r="D131" s="212" t="s">
        <v>128</v>
      </c>
      <c r="E131" s="39"/>
      <c r="F131" s="213" t="s">
        <v>171</v>
      </c>
      <c r="G131" s="39"/>
      <c r="H131" s="39"/>
      <c r="I131" s="126"/>
      <c r="J131" s="39"/>
      <c r="K131" s="39"/>
      <c r="L131" s="43"/>
      <c r="M131" s="214"/>
      <c r="N131" s="79"/>
      <c r="O131" s="79"/>
      <c r="P131" s="79"/>
      <c r="Q131" s="79"/>
      <c r="R131" s="79"/>
      <c r="S131" s="79"/>
      <c r="T131" s="80"/>
      <c r="AT131" s="17" t="s">
        <v>128</v>
      </c>
      <c r="AU131" s="17" t="s">
        <v>86</v>
      </c>
    </row>
    <row r="132" s="1" customFormat="1" ht="22.5" customHeight="1">
      <c r="B132" s="38"/>
      <c r="C132" s="200" t="s">
        <v>188</v>
      </c>
      <c r="D132" s="200" t="s">
        <v>121</v>
      </c>
      <c r="E132" s="201" t="s">
        <v>189</v>
      </c>
      <c r="F132" s="202" t="s">
        <v>190</v>
      </c>
      <c r="G132" s="203" t="s">
        <v>124</v>
      </c>
      <c r="H132" s="204">
        <v>13</v>
      </c>
      <c r="I132" s="205"/>
      <c r="J132" s="206">
        <f>ROUND(I132*H132,2)</f>
        <v>0</v>
      </c>
      <c r="K132" s="202" t="s">
        <v>125</v>
      </c>
      <c r="L132" s="43"/>
      <c r="M132" s="207" t="s">
        <v>19</v>
      </c>
      <c r="N132" s="208" t="s">
        <v>47</v>
      </c>
      <c r="O132" s="79"/>
      <c r="P132" s="209">
        <f>O132*H132</f>
        <v>0</v>
      </c>
      <c r="Q132" s="209">
        <v>0</v>
      </c>
      <c r="R132" s="209">
        <f>Q132*H132</f>
        <v>0</v>
      </c>
      <c r="S132" s="209">
        <v>0.625</v>
      </c>
      <c r="T132" s="210">
        <f>S132*H132</f>
        <v>8.125</v>
      </c>
      <c r="AR132" s="17" t="s">
        <v>126</v>
      </c>
      <c r="AT132" s="17" t="s">
        <v>121</v>
      </c>
      <c r="AU132" s="17" t="s">
        <v>86</v>
      </c>
      <c r="AY132" s="17" t="s">
        <v>119</v>
      </c>
      <c r="BE132" s="211">
        <f>IF(N132="základní",J132,0)</f>
        <v>0</v>
      </c>
      <c r="BF132" s="211">
        <f>IF(N132="snížená",J132,0)</f>
        <v>0</v>
      </c>
      <c r="BG132" s="211">
        <f>IF(N132="zákl. přenesená",J132,0)</f>
        <v>0</v>
      </c>
      <c r="BH132" s="211">
        <f>IF(N132="sníž. přenesená",J132,0)</f>
        <v>0</v>
      </c>
      <c r="BI132" s="211">
        <f>IF(N132="nulová",J132,0)</f>
        <v>0</v>
      </c>
      <c r="BJ132" s="17" t="s">
        <v>84</v>
      </c>
      <c r="BK132" s="211">
        <f>ROUND(I132*H132,2)</f>
        <v>0</v>
      </c>
      <c r="BL132" s="17" t="s">
        <v>126</v>
      </c>
      <c r="BM132" s="17" t="s">
        <v>191</v>
      </c>
    </row>
    <row r="133" s="1" customFormat="1">
      <c r="B133" s="38"/>
      <c r="C133" s="39"/>
      <c r="D133" s="212" t="s">
        <v>128</v>
      </c>
      <c r="E133" s="39"/>
      <c r="F133" s="213" t="s">
        <v>192</v>
      </c>
      <c r="G133" s="39"/>
      <c r="H133" s="39"/>
      <c r="I133" s="126"/>
      <c r="J133" s="39"/>
      <c r="K133" s="39"/>
      <c r="L133" s="43"/>
      <c r="M133" s="214"/>
      <c r="N133" s="79"/>
      <c r="O133" s="79"/>
      <c r="P133" s="79"/>
      <c r="Q133" s="79"/>
      <c r="R133" s="79"/>
      <c r="S133" s="79"/>
      <c r="T133" s="80"/>
      <c r="AT133" s="17" t="s">
        <v>128</v>
      </c>
      <c r="AU133" s="17" t="s">
        <v>86</v>
      </c>
    </row>
    <row r="134" s="11" customFormat="1">
      <c r="B134" s="215"/>
      <c r="C134" s="216"/>
      <c r="D134" s="212" t="s">
        <v>130</v>
      </c>
      <c r="E134" s="217" t="s">
        <v>19</v>
      </c>
      <c r="F134" s="218" t="s">
        <v>131</v>
      </c>
      <c r="G134" s="216"/>
      <c r="H134" s="217" t="s">
        <v>19</v>
      </c>
      <c r="I134" s="219"/>
      <c r="J134" s="216"/>
      <c r="K134" s="216"/>
      <c r="L134" s="220"/>
      <c r="M134" s="221"/>
      <c r="N134" s="222"/>
      <c r="O134" s="222"/>
      <c r="P134" s="222"/>
      <c r="Q134" s="222"/>
      <c r="R134" s="222"/>
      <c r="S134" s="222"/>
      <c r="T134" s="223"/>
      <c r="AT134" s="224" t="s">
        <v>130</v>
      </c>
      <c r="AU134" s="224" t="s">
        <v>86</v>
      </c>
      <c r="AV134" s="11" t="s">
        <v>84</v>
      </c>
      <c r="AW134" s="11" t="s">
        <v>37</v>
      </c>
      <c r="AX134" s="11" t="s">
        <v>76</v>
      </c>
      <c r="AY134" s="224" t="s">
        <v>119</v>
      </c>
    </row>
    <row r="135" s="12" customFormat="1">
      <c r="B135" s="225"/>
      <c r="C135" s="226"/>
      <c r="D135" s="212" t="s">
        <v>130</v>
      </c>
      <c r="E135" s="227" t="s">
        <v>19</v>
      </c>
      <c r="F135" s="228" t="s">
        <v>193</v>
      </c>
      <c r="G135" s="226"/>
      <c r="H135" s="229">
        <v>13</v>
      </c>
      <c r="I135" s="230"/>
      <c r="J135" s="226"/>
      <c r="K135" s="226"/>
      <c r="L135" s="231"/>
      <c r="M135" s="232"/>
      <c r="N135" s="233"/>
      <c r="O135" s="233"/>
      <c r="P135" s="233"/>
      <c r="Q135" s="233"/>
      <c r="R135" s="233"/>
      <c r="S135" s="233"/>
      <c r="T135" s="234"/>
      <c r="AT135" s="235" t="s">
        <v>130</v>
      </c>
      <c r="AU135" s="235" t="s">
        <v>86</v>
      </c>
      <c r="AV135" s="12" t="s">
        <v>86</v>
      </c>
      <c r="AW135" s="12" t="s">
        <v>37</v>
      </c>
      <c r="AX135" s="12" t="s">
        <v>84</v>
      </c>
      <c r="AY135" s="235" t="s">
        <v>119</v>
      </c>
    </row>
    <row r="136" s="1" customFormat="1" ht="22.5" customHeight="1">
      <c r="B136" s="38"/>
      <c r="C136" s="200" t="s">
        <v>194</v>
      </c>
      <c r="D136" s="200" t="s">
        <v>121</v>
      </c>
      <c r="E136" s="201" t="s">
        <v>195</v>
      </c>
      <c r="F136" s="202" t="s">
        <v>196</v>
      </c>
      <c r="G136" s="203" t="s">
        <v>124</v>
      </c>
      <c r="H136" s="204">
        <v>30</v>
      </c>
      <c r="I136" s="205"/>
      <c r="J136" s="206">
        <f>ROUND(I136*H136,2)</f>
        <v>0</v>
      </c>
      <c r="K136" s="202" t="s">
        <v>125</v>
      </c>
      <c r="L136" s="43"/>
      <c r="M136" s="207" t="s">
        <v>19</v>
      </c>
      <c r="N136" s="208" t="s">
        <v>47</v>
      </c>
      <c r="O136" s="79"/>
      <c r="P136" s="209">
        <f>O136*H136</f>
        <v>0</v>
      </c>
      <c r="Q136" s="209">
        <v>0</v>
      </c>
      <c r="R136" s="209">
        <f>Q136*H136</f>
        <v>0</v>
      </c>
      <c r="S136" s="209">
        <v>0.22</v>
      </c>
      <c r="T136" s="210">
        <f>S136*H136</f>
        <v>6.5999999999999996</v>
      </c>
      <c r="AR136" s="17" t="s">
        <v>126</v>
      </c>
      <c r="AT136" s="17" t="s">
        <v>121</v>
      </c>
      <c r="AU136" s="17" t="s">
        <v>86</v>
      </c>
      <c r="AY136" s="17" t="s">
        <v>119</v>
      </c>
      <c r="BE136" s="211">
        <f>IF(N136="základní",J136,0)</f>
        <v>0</v>
      </c>
      <c r="BF136" s="211">
        <f>IF(N136="snížená",J136,0)</f>
        <v>0</v>
      </c>
      <c r="BG136" s="211">
        <f>IF(N136="zákl. přenesená",J136,0)</f>
        <v>0</v>
      </c>
      <c r="BH136" s="211">
        <f>IF(N136="sníž. přenesená",J136,0)</f>
        <v>0</v>
      </c>
      <c r="BI136" s="211">
        <f>IF(N136="nulová",J136,0)</f>
        <v>0</v>
      </c>
      <c r="BJ136" s="17" t="s">
        <v>84</v>
      </c>
      <c r="BK136" s="211">
        <f>ROUND(I136*H136,2)</f>
        <v>0</v>
      </c>
      <c r="BL136" s="17" t="s">
        <v>126</v>
      </c>
      <c r="BM136" s="17" t="s">
        <v>197</v>
      </c>
    </row>
    <row r="137" s="1" customFormat="1">
      <c r="B137" s="38"/>
      <c r="C137" s="39"/>
      <c r="D137" s="212" t="s">
        <v>128</v>
      </c>
      <c r="E137" s="39"/>
      <c r="F137" s="213" t="s">
        <v>192</v>
      </c>
      <c r="G137" s="39"/>
      <c r="H137" s="39"/>
      <c r="I137" s="126"/>
      <c r="J137" s="39"/>
      <c r="K137" s="39"/>
      <c r="L137" s="43"/>
      <c r="M137" s="214"/>
      <c r="N137" s="79"/>
      <c r="O137" s="79"/>
      <c r="P137" s="79"/>
      <c r="Q137" s="79"/>
      <c r="R137" s="79"/>
      <c r="S137" s="79"/>
      <c r="T137" s="80"/>
      <c r="AT137" s="17" t="s">
        <v>128</v>
      </c>
      <c r="AU137" s="17" t="s">
        <v>86</v>
      </c>
    </row>
    <row r="138" s="11" customFormat="1">
      <c r="B138" s="215"/>
      <c r="C138" s="216"/>
      <c r="D138" s="212" t="s">
        <v>130</v>
      </c>
      <c r="E138" s="217" t="s">
        <v>19</v>
      </c>
      <c r="F138" s="218" t="s">
        <v>131</v>
      </c>
      <c r="G138" s="216"/>
      <c r="H138" s="217" t="s">
        <v>19</v>
      </c>
      <c r="I138" s="219"/>
      <c r="J138" s="216"/>
      <c r="K138" s="216"/>
      <c r="L138" s="220"/>
      <c r="M138" s="221"/>
      <c r="N138" s="222"/>
      <c r="O138" s="222"/>
      <c r="P138" s="222"/>
      <c r="Q138" s="222"/>
      <c r="R138" s="222"/>
      <c r="S138" s="222"/>
      <c r="T138" s="223"/>
      <c r="AT138" s="224" t="s">
        <v>130</v>
      </c>
      <c r="AU138" s="224" t="s">
        <v>86</v>
      </c>
      <c r="AV138" s="11" t="s">
        <v>84</v>
      </c>
      <c r="AW138" s="11" t="s">
        <v>37</v>
      </c>
      <c r="AX138" s="11" t="s">
        <v>76</v>
      </c>
      <c r="AY138" s="224" t="s">
        <v>119</v>
      </c>
    </row>
    <row r="139" s="12" customFormat="1">
      <c r="B139" s="225"/>
      <c r="C139" s="226"/>
      <c r="D139" s="212" t="s">
        <v>130</v>
      </c>
      <c r="E139" s="227" t="s">
        <v>19</v>
      </c>
      <c r="F139" s="228" t="s">
        <v>198</v>
      </c>
      <c r="G139" s="226"/>
      <c r="H139" s="229">
        <v>30</v>
      </c>
      <c r="I139" s="230"/>
      <c r="J139" s="226"/>
      <c r="K139" s="226"/>
      <c r="L139" s="231"/>
      <c r="M139" s="232"/>
      <c r="N139" s="233"/>
      <c r="O139" s="233"/>
      <c r="P139" s="233"/>
      <c r="Q139" s="233"/>
      <c r="R139" s="233"/>
      <c r="S139" s="233"/>
      <c r="T139" s="234"/>
      <c r="AT139" s="235" t="s">
        <v>130</v>
      </c>
      <c r="AU139" s="235" t="s">
        <v>86</v>
      </c>
      <c r="AV139" s="12" t="s">
        <v>86</v>
      </c>
      <c r="AW139" s="12" t="s">
        <v>37</v>
      </c>
      <c r="AX139" s="12" t="s">
        <v>84</v>
      </c>
      <c r="AY139" s="235" t="s">
        <v>119</v>
      </c>
    </row>
    <row r="140" s="1" customFormat="1" ht="22.5" customHeight="1">
      <c r="B140" s="38"/>
      <c r="C140" s="200" t="s">
        <v>199</v>
      </c>
      <c r="D140" s="200" t="s">
        <v>121</v>
      </c>
      <c r="E140" s="201" t="s">
        <v>200</v>
      </c>
      <c r="F140" s="202" t="s">
        <v>201</v>
      </c>
      <c r="G140" s="203" t="s">
        <v>124</v>
      </c>
      <c r="H140" s="204">
        <v>28</v>
      </c>
      <c r="I140" s="205"/>
      <c r="J140" s="206">
        <f>ROUND(I140*H140,2)</f>
        <v>0</v>
      </c>
      <c r="K140" s="202" t="s">
        <v>125</v>
      </c>
      <c r="L140" s="43"/>
      <c r="M140" s="207" t="s">
        <v>19</v>
      </c>
      <c r="N140" s="208" t="s">
        <v>47</v>
      </c>
      <c r="O140" s="79"/>
      <c r="P140" s="209">
        <f>O140*H140</f>
        <v>0</v>
      </c>
      <c r="Q140" s="209">
        <v>4.0580000000000001E-05</v>
      </c>
      <c r="R140" s="209">
        <f>Q140*H140</f>
        <v>0.00113624</v>
      </c>
      <c r="S140" s="209">
        <v>0.128</v>
      </c>
      <c r="T140" s="210">
        <f>S140*H140</f>
        <v>3.5840000000000001</v>
      </c>
      <c r="AR140" s="17" t="s">
        <v>126</v>
      </c>
      <c r="AT140" s="17" t="s">
        <v>121</v>
      </c>
      <c r="AU140" s="17" t="s">
        <v>86</v>
      </c>
      <c r="AY140" s="17" t="s">
        <v>119</v>
      </c>
      <c r="BE140" s="211">
        <f>IF(N140="základní",J140,0)</f>
        <v>0</v>
      </c>
      <c r="BF140" s="211">
        <f>IF(N140="snížená",J140,0)</f>
        <v>0</v>
      </c>
      <c r="BG140" s="211">
        <f>IF(N140="zákl. přenesená",J140,0)</f>
        <v>0</v>
      </c>
      <c r="BH140" s="211">
        <f>IF(N140="sníž. přenesená",J140,0)</f>
        <v>0</v>
      </c>
      <c r="BI140" s="211">
        <f>IF(N140="nulová",J140,0)</f>
        <v>0</v>
      </c>
      <c r="BJ140" s="17" t="s">
        <v>84</v>
      </c>
      <c r="BK140" s="211">
        <f>ROUND(I140*H140,2)</f>
        <v>0</v>
      </c>
      <c r="BL140" s="17" t="s">
        <v>126</v>
      </c>
      <c r="BM140" s="17" t="s">
        <v>202</v>
      </c>
    </row>
    <row r="141" s="1" customFormat="1">
      <c r="B141" s="38"/>
      <c r="C141" s="39"/>
      <c r="D141" s="212" t="s">
        <v>128</v>
      </c>
      <c r="E141" s="39"/>
      <c r="F141" s="213" t="s">
        <v>203</v>
      </c>
      <c r="G141" s="39"/>
      <c r="H141" s="39"/>
      <c r="I141" s="126"/>
      <c r="J141" s="39"/>
      <c r="K141" s="39"/>
      <c r="L141" s="43"/>
      <c r="M141" s="214"/>
      <c r="N141" s="79"/>
      <c r="O141" s="79"/>
      <c r="P141" s="79"/>
      <c r="Q141" s="79"/>
      <c r="R141" s="79"/>
      <c r="S141" s="79"/>
      <c r="T141" s="80"/>
      <c r="AT141" s="17" t="s">
        <v>128</v>
      </c>
      <c r="AU141" s="17" t="s">
        <v>86</v>
      </c>
    </row>
    <row r="142" s="12" customFormat="1">
      <c r="B142" s="225"/>
      <c r="C142" s="226"/>
      <c r="D142" s="212" t="s">
        <v>130</v>
      </c>
      <c r="E142" s="227" t="s">
        <v>19</v>
      </c>
      <c r="F142" s="228" t="s">
        <v>204</v>
      </c>
      <c r="G142" s="226"/>
      <c r="H142" s="229">
        <v>28</v>
      </c>
      <c r="I142" s="230"/>
      <c r="J142" s="226"/>
      <c r="K142" s="226"/>
      <c r="L142" s="231"/>
      <c r="M142" s="232"/>
      <c r="N142" s="233"/>
      <c r="O142" s="233"/>
      <c r="P142" s="233"/>
      <c r="Q142" s="233"/>
      <c r="R142" s="233"/>
      <c r="S142" s="233"/>
      <c r="T142" s="234"/>
      <c r="AT142" s="235" t="s">
        <v>130</v>
      </c>
      <c r="AU142" s="235" t="s">
        <v>86</v>
      </c>
      <c r="AV142" s="12" t="s">
        <v>86</v>
      </c>
      <c r="AW142" s="12" t="s">
        <v>37</v>
      </c>
      <c r="AX142" s="12" t="s">
        <v>84</v>
      </c>
      <c r="AY142" s="235" t="s">
        <v>119</v>
      </c>
    </row>
    <row r="143" s="1" customFormat="1" ht="22.5" customHeight="1">
      <c r="B143" s="38"/>
      <c r="C143" s="200" t="s">
        <v>8</v>
      </c>
      <c r="D143" s="200" t="s">
        <v>121</v>
      </c>
      <c r="E143" s="201" t="s">
        <v>205</v>
      </c>
      <c r="F143" s="202" t="s">
        <v>206</v>
      </c>
      <c r="G143" s="203" t="s">
        <v>207</v>
      </c>
      <c r="H143" s="204">
        <v>34</v>
      </c>
      <c r="I143" s="205"/>
      <c r="J143" s="206">
        <f>ROUND(I143*H143,2)</f>
        <v>0</v>
      </c>
      <c r="K143" s="202" t="s">
        <v>125</v>
      </c>
      <c r="L143" s="43"/>
      <c r="M143" s="207" t="s">
        <v>19</v>
      </c>
      <c r="N143" s="208" t="s">
        <v>47</v>
      </c>
      <c r="O143" s="79"/>
      <c r="P143" s="209">
        <f>O143*H143</f>
        <v>0</v>
      </c>
      <c r="Q143" s="209">
        <v>0</v>
      </c>
      <c r="R143" s="209">
        <f>Q143*H143</f>
        <v>0</v>
      </c>
      <c r="S143" s="209">
        <v>0.20499999999999999</v>
      </c>
      <c r="T143" s="210">
        <f>S143*H143</f>
        <v>6.9699999999999998</v>
      </c>
      <c r="AR143" s="17" t="s">
        <v>126</v>
      </c>
      <c r="AT143" s="17" t="s">
        <v>121</v>
      </c>
      <c r="AU143" s="17" t="s">
        <v>86</v>
      </c>
      <c r="AY143" s="17" t="s">
        <v>119</v>
      </c>
      <c r="BE143" s="211">
        <f>IF(N143="základní",J143,0)</f>
        <v>0</v>
      </c>
      <c r="BF143" s="211">
        <f>IF(N143="snížená",J143,0)</f>
        <v>0</v>
      </c>
      <c r="BG143" s="211">
        <f>IF(N143="zákl. přenesená",J143,0)</f>
        <v>0</v>
      </c>
      <c r="BH143" s="211">
        <f>IF(N143="sníž. přenesená",J143,0)</f>
        <v>0</v>
      </c>
      <c r="BI143" s="211">
        <f>IF(N143="nulová",J143,0)</f>
        <v>0</v>
      </c>
      <c r="BJ143" s="17" t="s">
        <v>84</v>
      </c>
      <c r="BK143" s="211">
        <f>ROUND(I143*H143,2)</f>
        <v>0</v>
      </c>
      <c r="BL143" s="17" t="s">
        <v>126</v>
      </c>
      <c r="BM143" s="17" t="s">
        <v>208</v>
      </c>
    </row>
    <row r="144" s="1" customFormat="1">
      <c r="B144" s="38"/>
      <c r="C144" s="39"/>
      <c r="D144" s="212" t="s">
        <v>128</v>
      </c>
      <c r="E144" s="39"/>
      <c r="F144" s="213" t="s">
        <v>209</v>
      </c>
      <c r="G144" s="39"/>
      <c r="H144" s="39"/>
      <c r="I144" s="126"/>
      <c r="J144" s="39"/>
      <c r="K144" s="39"/>
      <c r="L144" s="43"/>
      <c r="M144" s="214"/>
      <c r="N144" s="79"/>
      <c r="O144" s="79"/>
      <c r="P144" s="79"/>
      <c r="Q144" s="79"/>
      <c r="R144" s="79"/>
      <c r="S144" s="79"/>
      <c r="T144" s="80"/>
      <c r="AT144" s="17" t="s">
        <v>128</v>
      </c>
      <c r="AU144" s="17" t="s">
        <v>86</v>
      </c>
    </row>
    <row r="145" s="11" customFormat="1">
      <c r="B145" s="215"/>
      <c r="C145" s="216"/>
      <c r="D145" s="212" t="s">
        <v>130</v>
      </c>
      <c r="E145" s="217" t="s">
        <v>19</v>
      </c>
      <c r="F145" s="218" t="s">
        <v>131</v>
      </c>
      <c r="G145" s="216"/>
      <c r="H145" s="217" t="s">
        <v>19</v>
      </c>
      <c r="I145" s="219"/>
      <c r="J145" s="216"/>
      <c r="K145" s="216"/>
      <c r="L145" s="220"/>
      <c r="M145" s="221"/>
      <c r="N145" s="222"/>
      <c r="O145" s="222"/>
      <c r="P145" s="222"/>
      <c r="Q145" s="222"/>
      <c r="R145" s="222"/>
      <c r="S145" s="222"/>
      <c r="T145" s="223"/>
      <c r="AT145" s="224" t="s">
        <v>130</v>
      </c>
      <c r="AU145" s="224" t="s">
        <v>86</v>
      </c>
      <c r="AV145" s="11" t="s">
        <v>84</v>
      </c>
      <c r="AW145" s="11" t="s">
        <v>37</v>
      </c>
      <c r="AX145" s="11" t="s">
        <v>76</v>
      </c>
      <c r="AY145" s="224" t="s">
        <v>119</v>
      </c>
    </row>
    <row r="146" s="12" customFormat="1">
      <c r="B146" s="225"/>
      <c r="C146" s="226"/>
      <c r="D146" s="212" t="s">
        <v>130</v>
      </c>
      <c r="E146" s="227" t="s">
        <v>19</v>
      </c>
      <c r="F146" s="228" t="s">
        <v>210</v>
      </c>
      <c r="G146" s="226"/>
      <c r="H146" s="229">
        <v>34</v>
      </c>
      <c r="I146" s="230"/>
      <c r="J146" s="226"/>
      <c r="K146" s="226"/>
      <c r="L146" s="231"/>
      <c r="M146" s="232"/>
      <c r="N146" s="233"/>
      <c r="O146" s="233"/>
      <c r="P146" s="233"/>
      <c r="Q146" s="233"/>
      <c r="R146" s="233"/>
      <c r="S146" s="233"/>
      <c r="T146" s="234"/>
      <c r="AT146" s="235" t="s">
        <v>130</v>
      </c>
      <c r="AU146" s="235" t="s">
        <v>86</v>
      </c>
      <c r="AV146" s="12" t="s">
        <v>86</v>
      </c>
      <c r="AW146" s="12" t="s">
        <v>37</v>
      </c>
      <c r="AX146" s="12" t="s">
        <v>84</v>
      </c>
      <c r="AY146" s="235" t="s">
        <v>119</v>
      </c>
    </row>
    <row r="147" s="1" customFormat="1" ht="33.75" customHeight="1">
      <c r="B147" s="38"/>
      <c r="C147" s="200" t="s">
        <v>211</v>
      </c>
      <c r="D147" s="200" t="s">
        <v>121</v>
      </c>
      <c r="E147" s="201" t="s">
        <v>212</v>
      </c>
      <c r="F147" s="202" t="s">
        <v>213</v>
      </c>
      <c r="G147" s="203" t="s">
        <v>207</v>
      </c>
      <c r="H147" s="204">
        <v>60</v>
      </c>
      <c r="I147" s="205"/>
      <c r="J147" s="206">
        <f>ROUND(I147*H147,2)</f>
        <v>0</v>
      </c>
      <c r="K147" s="202" t="s">
        <v>125</v>
      </c>
      <c r="L147" s="43"/>
      <c r="M147" s="207" t="s">
        <v>19</v>
      </c>
      <c r="N147" s="208" t="s">
        <v>47</v>
      </c>
      <c r="O147" s="79"/>
      <c r="P147" s="209">
        <f>O147*H147</f>
        <v>0</v>
      </c>
      <c r="Q147" s="209">
        <v>0.036904300000000001</v>
      </c>
      <c r="R147" s="209">
        <f>Q147*H147</f>
        <v>2.2142580000000001</v>
      </c>
      <c r="S147" s="209">
        <v>0</v>
      </c>
      <c r="T147" s="210">
        <f>S147*H147</f>
        <v>0</v>
      </c>
      <c r="AR147" s="17" t="s">
        <v>126</v>
      </c>
      <c r="AT147" s="17" t="s">
        <v>121</v>
      </c>
      <c r="AU147" s="17" t="s">
        <v>86</v>
      </c>
      <c r="AY147" s="17" t="s">
        <v>119</v>
      </c>
      <c r="BE147" s="211">
        <f>IF(N147="základní",J147,0)</f>
        <v>0</v>
      </c>
      <c r="BF147" s="211">
        <f>IF(N147="snížená",J147,0)</f>
        <v>0</v>
      </c>
      <c r="BG147" s="211">
        <f>IF(N147="zákl. přenesená",J147,0)</f>
        <v>0</v>
      </c>
      <c r="BH147" s="211">
        <f>IF(N147="sníž. přenesená",J147,0)</f>
        <v>0</v>
      </c>
      <c r="BI147" s="211">
        <f>IF(N147="nulová",J147,0)</f>
        <v>0</v>
      </c>
      <c r="BJ147" s="17" t="s">
        <v>84</v>
      </c>
      <c r="BK147" s="211">
        <f>ROUND(I147*H147,2)</f>
        <v>0</v>
      </c>
      <c r="BL147" s="17" t="s">
        <v>126</v>
      </c>
      <c r="BM147" s="17" t="s">
        <v>214</v>
      </c>
    </row>
    <row r="148" s="1" customFormat="1">
      <c r="B148" s="38"/>
      <c r="C148" s="39"/>
      <c r="D148" s="212" t="s">
        <v>128</v>
      </c>
      <c r="E148" s="39"/>
      <c r="F148" s="213" t="s">
        <v>215</v>
      </c>
      <c r="G148" s="39"/>
      <c r="H148" s="39"/>
      <c r="I148" s="126"/>
      <c r="J148" s="39"/>
      <c r="K148" s="39"/>
      <c r="L148" s="43"/>
      <c r="M148" s="214"/>
      <c r="N148" s="79"/>
      <c r="O148" s="79"/>
      <c r="P148" s="79"/>
      <c r="Q148" s="79"/>
      <c r="R148" s="79"/>
      <c r="S148" s="79"/>
      <c r="T148" s="80"/>
      <c r="AT148" s="17" t="s">
        <v>128</v>
      </c>
      <c r="AU148" s="17" t="s">
        <v>86</v>
      </c>
    </row>
    <row r="149" s="12" customFormat="1">
      <c r="B149" s="225"/>
      <c r="C149" s="226"/>
      <c r="D149" s="212" t="s">
        <v>130</v>
      </c>
      <c r="E149" s="227" t="s">
        <v>19</v>
      </c>
      <c r="F149" s="228" t="s">
        <v>216</v>
      </c>
      <c r="G149" s="226"/>
      <c r="H149" s="229">
        <v>60</v>
      </c>
      <c r="I149" s="230"/>
      <c r="J149" s="226"/>
      <c r="K149" s="226"/>
      <c r="L149" s="231"/>
      <c r="M149" s="232"/>
      <c r="N149" s="233"/>
      <c r="O149" s="233"/>
      <c r="P149" s="233"/>
      <c r="Q149" s="233"/>
      <c r="R149" s="233"/>
      <c r="S149" s="233"/>
      <c r="T149" s="234"/>
      <c r="AT149" s="235" t="s">
        <v>130</v>
      </c>
      <c r="AU149" s="235" t="s">
        <v>86</v>
      </c>
      <c r="AV149" s="12" t="s">
        <v>86</v>
      </c>
      <c r="AW149" s="12" t="s">
        <v>37</v>
      </c>
      <c r="AX149" s="12" t="s">
        <v>84</v>
      </c>
      <c r="AY149" s="235" t="s">
        <v>119</v>
      </c>
    </row>
    <row r="150" s="1" customFormat="1" ht="16.5" customHeight="1">
      <c r="B150" s="38"/>
      <c r="C150" s="200" t="s">
        <v>217</v>
      </c>
      <c r="D150" s="200" t="s">
        <v>121</v>
      </c>
      <c r="E150" s="201" t="s">
        <v>218</v>
      </c>
      <c r="F150" s="202" t="s">
        <v>219</v>
      </c>
      <c r="G150" s="203" t="s">
        <v>220</v>
      </c>
      <c r="H150" s="204">
        <v>12</v>
      </c>
      <c r="I150" s="205"/>
      <c r="J150" s="206">
        <f>ROUND(I150*H150,2)</f>
        <v>0</v>
      </c>
      <c r="K150" s="202" t="s">
        <v>125</v>
      </c>
      <c r="L150" s="43"/>
      <c r="M150" s="207" t="s">
        <v>19</v>
      </c>
      <c r="N150" s="208" t="s">
        <v>47</v>
      </c>
      <c r="O150" s="79"/>
      <c r="P150" s="209">
        <f>O150*H150</f>
        <v>0</v>
      </c>
      <c r="Q150" s="209">
        <v>0</v>
      </c>
      <c r="R150" s="209">
        <f>Q150*H150</f>
        <v>0</v>
      </c>
      <c r="S150" s="209">
        <v>0</v>
      </c>
      <c r="T150" s="210">
        <f>S150*H150</f>
        <v>0</v>
      </c>
      <c r="AR150" s="17" t="s">
        <v>126</v>
      </c>
      <c r="AT150" s="17" t="s">
        <v>121</v>
      </c>
      <c r="AU150" s="17" t="s">
        <v>86</v>
      </c>
      <c r="AY150" s="17" t="s">
        <v>119</v>
      </c>
      <c r="BE150" s="211">
        <f>IF(N150="základní",J150,0)</f>
        <v>0</v>
      </c>
      <c r="BF150" s="211">
        <f>IF(N150="snížená",J150,0)</f>
        <v>0</v>
      </c>
      <c r="BG150" s="211">
        <f>IF(N150="zákl. přenesená",J150,0)</f>
        <v>0</v>
      </c>
      <c r="BH150" s="211">
        <f>IF(N150="sníž. přenesená",J150,0)</f>
        <v>0</v>
      </c>
      <c r="BI150" s="211">
        <f>IF(N150="nulová",J150,0)</f>
        <v>0</v>
      </c>
      <c r="BJ150" s="17" t="s">
        <v>84</v>
      </c>
      <c r="BK150" s="211">
        <f>ROUND(I150*H150,2)</f>
        <v>0</v>
      </c>
      <c r="BL150" s="17" t="s">
        <v>126</v>
      </c>
      <c r="BM150" s="17" t="s">
        <v>221</v>
      </c>
    </row>
    <row r="151" s="1" customFormat="1">
      <c r="B151" s="38"/>
      <c r="C151" s="39"/>
      <c r="D151" s="212" t="s">
        <v>128</v>
      </c>
      <c r="E151" s="39"/>
      <c r="F151" s="213" t="s">
        <v>222</v>
      </c>
      <c r="G151" s="39"/>
      <c r="H151" s="39"/>
      <c r="I151" s="126"/>
      <c r="J151" s="39"/>
      <c r="K151" s="39"/>
      <c r="L151" s="43"/>
      <c r="M151" s="214"/>
      <c r="N151" s="79"/>
      <c r="O151" s="79"/>
      <c r="P151" s="79"/>
      <c r="Q151" s="79"/>
      <c r="R151" s="79"/>
      <c r="S151" s="79"/>
      <c r="T151" s="80"/>
      <c r="AT151" s="17" t="s">
        <v>128</v>
      </c>
      <c r="AU151" s="17" t="s">
        <v>86</v>
      </c>
    </row>
    <row r="152" s="12" customFormat="1">
      <c r="B152" s="225"/>
      <c r="C152" s="226"/>
      <c r="D152" s="212" t="s">
        <v>130</v>
      </c>
      <c r="E152" s="227" t="s">
        <v>19</v>
      </c>
      <c r="F152" s="228" t="s">
        <v>223</v>
      </c>
      <c r="G152" s="226"/>
      <c r="H152" s="229">
        <v>12</v>
      </c>
      <c r="I152" s="230"/>
      <c r="J152" s="226"/>
      <c r="K152" s="226"/>
      <c r="L152" s="231"/>
      <c r="M152" s="232"/>
      <c r="N152" s="233"/>
      <c r="O152" s="233"/>
      <c r="P152" s="233"/>
      <c r="Q152" s="233"/>
      <c r="R152" s="233"/>
      <c r="S152" s="233"/>
      <c r="T152" s="234"/>
      <c r="AT152" s="235" t="s">
        <v>130</v>
      </c>
      <c r="AU152" s="235" t="s">
        <v>86</v>
      </c>
      <c r="AV152" s="12" t="s">
        <v>86</v>
      </c>
      <c r="AW152" s="12" t="s">
        <v>37</v>
      </c>
      <c r="AX152" s="12" t="s">
        <v>84</v>
      </c>
      <c r="AY152" s="235" t="s">
        <v>119</v>
      </c>
    </row>
    <row r="153" s="1" customFormat="1" ht="22.5" customHeight="1">
      <c r="B153" s="38"/>
      <c r="C153" s="200" t="s">
        <v>224</v>
      </c>
      <c r="D153" s="200" t="s">
        <v>121</v>
      </c>
      <c r="E153" s="201" t="s">
        <v>225</v>
      </c>
      <c r="F153" s="202" t="s">
        <v>226</v>
      </c>
      <c r="G153" s="203" t="s">
        <v>220</v>
      </c>
      <c r="H153" s="204">
        <v>1023.58</v>
      </c>
      <c r="I153" s="205"/>
      <c r="J153" s="206">
        <f>ROUND(I153*H153,2)</f>
        <v>0</v>
      </c>
      <c r="K153" s="202" t="s">
        <v>125</v>
      </c>
      <c r="L153" s="43"/>
      <c r="M153" s="207" t="s">
        <v>19</v>
      </c>
      <c r="N153" s="208" t="s">
        <v>47</v>
      </c>
      <c r="O153" s="79"/>
      <c r="P153" s="209">
        <f>O153*H153</f>
        <v>0</v>
      </c>
      <c r="Q153" s="209">
        <v>0</v>
      </c>
      <c r="R153" s="209">
        <f>Q153*H153</f>
        <v>0</v>
      </c>
      <c r="S153" s="209">
        <v>0</v>
      </c>
      <c r="T153" s="210">
        <f>S153*H153</f>
        <v>0</v>
      </c>
      <c r="AR153" s="17" t="s">
        <v>126</v>
      </c>
      <c r="AT153" s="17" t="s">
        <v>121</v>
      </c>
      <c r="AU153" s="17" t="s">
        <v>86</v>
      </c>
      <c r="AY153" s="17" t="s">
        <v>119</v>
      </c>
      <c r="BE153" s="211">
        <f>IF(N153="základní",J153,0)</f>
        <v>0</v>
      </c>
      <c r="BF153" s="211">
        <f>IF(N153="snížená",J153,0)</f>
        <v>0</v>
      </c>
      <c r="BG153" s="211">
        <f>IF(N153="zákl. přenesená",J153,0)</f>
        <v>0</v>
      </c>
      <c r="BH153" s="211">
        <f>IF(N153="sníž. přenesená",J153,0)</f>
        <v>0</v>
      </c>
      <c r="BI153" s="211">
        <f>IF(N153="nulová",J153,0)</f>
        <v>0</v>
      </c>
      <c r="BJ153" s="17" t="s">
        <v>84</v>
      </c>
      <c r="BK153" s="211">
        <f>ROUND(I153*H153,2)</f>
        <v>0</v>
      </c>
      <c r="BL153" s="17" t="s">
        <v>126</v>
      </c>
      <c r="BM153" s="17" t="s">
        <v>227</v>
      </c>
    </row>
    <row r="154" s="1" customFormat="1">
      <c r="B154" s="38"/>
      <c r="C154" s="39"/>
      <c r="D154" s="212" t="s">
        <v>128</v>
      </c>
      <c r="E154" s="39"/>
      <c r="F154" s="213" t="s">
        <v>228</v>
      </c>
      <c r="G154" s="39"/>
      <c r="H154" s="39"/>
      <c r="I154" s="126"/>
      <c r="J154" s="39"/>
      <c r="K154" s="39"/>
      <c r="L154" s="43"/>
      <c r="M154" s="214"/>
      <c r="N154" s="79"/>
      <c r="O154" s="79"/>
      <c r="P154" s="79"/>
      <c r="Q154" s="79"/>
      <c r="R154" s="79"/>
      <c r="S154" s="79"/>
      <c r="T154" s="80"/>
      <c r="AT154" s="17" t="s">
        <v>128</v>
      </c>
      <c r="AU154" s="17" t="s">
        <v>86</v>
      </c>
    </row>
    <row r="155" s="11" customFormat="1">
      <c r="B155" s="215"/>
      <c r="C155" s="216"/>
      <c r="D155" s="212" t="s">
        <v>130</v>
      </c>
      <c r="E155" s="217" t="s">
        <v>19</v>
      </c>
      <c r="F155" s="218" t="s">
        <v>229</v>
      </c>
      <c r="G155" s="216"/>
      <c r="H155" s="217" t="s">
        <v>19</v>
      </c>
      <c r="I155" s="219"/>
      <c r="J155" s="216"/>
      <c r="K155" s="216"/>
      <c r="L155" s="220"/>
      <c r="M155" s="221"/>
      <c r="N155" s="222"/>
      <c r="O155" s="222"/>
      <c r="P155" s="222"/>
      <c r="Q155" s="222"/>
      <c r="R155" s="222"/>
      <c r="S155" s="222"/>
      <c r="T155" s="223"/>
      <c r="AT155" s="224" t="s">
        <v>130</v>
      </c>
      <c r="AU155" s="224" t="s">
        <v>86</v>
      </c>
      <c r="AV155" s="11" t="s">
        <v>84</v>
      </c>
      <c r="AW155" s="11" t="s">
        <v>37</v>
      </c>
      <c r="AX155" s="11" t="s">
        <v>76</v>
      </c>
      <c r="AY155" s="224" t="s">
        <v>119</v>
      </c>
    </row>
    <row r="156" s="12" customFormat="1">
      <c r="B156" s="225"/>
      <c r="C156" s="226"/>
      <c r="D156" s="212" t="s">
        <v>130</v>
      </c>
      <c r="E156" s="227" t="s">
        <v>19</v>
      </c>
      <c r="F156" s="228" t="s">
        <v>230</v>
      </c>
      <c r="G156" s="226"/>
      <c r="H156" s="229">
        <v>487</v>
      </c>
      <c r="I156" s="230"/>
      <c r="J156" s="226"/>
      <c r="K156" s="226"/>
      <c r="L156" s="231"/>
      <c r="M156" s="232"/>
      <c r="N156" s="233"/>
      <c r="O156" s="233"/>
      <c r="P156" s="233"/>
      <c r="Q156" s="233"/>
      <c r="R156" s="233"/>
      <c r="S156" s="233"/>
      <c r="T156" s="234"/>
      <c r="AT156" s="235" t="s">
        <v>130</v>
      </c>
      <c r="AU156" s="235" t="s">
        <v>86</v>
      </c>
      <c r="AV156" s="12" t="s">
        <v>86</v>
      </c>
      <c r="AW156" s="12" t="s">
        <v>37</v>
      </c>
      <c r="AX156" s="12" t="s">
        <v>76</v>
      </c>
      <c r="AY156" s="235" t="s">
        <v>119</v>
      </c>
    </row>
    <row r="157" s="12" customFormat="1">
      <c r="B157" s="225"/>
      <c r="C157" s="226"/>
      <c r="D157" s="212" t="s">
        <v>130</v>
      </c>
      <c r="E157" s="227" t="s">
        <v>19</v>
      </c>
      <c r="F157" s="228" t="s">
        <v>231</v>
      </c>
      <c r="G157" s="226"/>
      <c r="H157" s="229">
        <v>21</v>
      </c>
      <c r="I157" s="230"/>
      <c r="J157" s="226"/>
      <c r="K157" s="226"/>
      <c r="L157" s="231"/>
      <c r="M157" s="232"/>
      <c r="N157" s="233"/>
      <c r="O157" s="233"/>
      <c r="P157" s="233"/>
      <c r="Q157" s="233"/>
      <c r="R157" s="233"/>
      <c r="S157" s="233"/>
      <c r="T157" s="234"/>
      <c r="AT157" s="235" t="s">
        <v>130</v>
      </c>
      <c r="AU157" s="235" t="s">
        <v>86</v>
      </c>
      <c r="AV157" s="12" t="s">
        <v>86</v>
      </c>
      <c r="AW157" s="12" t="s">
        <v>37</v>
      </c>
      <c r="AX157" s="12" t="s">
        <v>76</v>
      </c>
      <c r="AY157" s="235" t="s">
        <v>119</v>
      </c>
    </row>
    <row r="158" s="14" customFormat="1">
      <c r="B158" s="247"/>
      <c r="C158" s="248"/>
      <c r="D158" s="212" t="s">
        <v>130</v>
      </c>
      <c r="E158" s="249" t="s">
        <v>19</v>
      </c>
      <c r="F158" s="250" t="s">
        <v>232</v>
      </c>
      <c r="G158" s="248"/>
      <c r="H158" s="251">
        <v>508</v>
      </c>
      <c r="I158" s="252"/>
      <c r="J158" s="248"/>
      <c r="K158" s="248"/>
      <c r="L158" s="253"/>
      <c r="M158" s="254"/>
      <c r="N158" s="255"/>
      <c r="O158" s="255"/>
      <c r="P158" s="255"/>
      <c r="Q158" s="255"/>
      <c r="R158" s="255"/>
      <c r="S158" s="255"/>
      <c r="T158" s="256"/>
      <c r="AT158" s="257" t="s">
        <v>130</v>
      </c>
      <c r="AU158" s="257" t="s">
        <v>86</v>
      </c>
      <c r="AV158" s="14" t="s">
        <v>144</v>
      </c>
      <c r="AW158" s="14" t="s">
        <v>37</v>
      </c>
      <c r="AX158" s="14" t="s">
        <v>76</v>
      </c>
      <c r="AY158" s="257" t="s">
        <v>119</v>
      </c>
    </row>
    <row r="159" s="11" customFormat="1">
      <c r="B159" s="215"/>
      <c r="C159" s="216"/>
      <c r="D159" s="212" t="s">
        <v>130</v>
      </c>
      <c r="E159" s="217" t="s">
        <v>19</v>
      </c>
      <c r="F159" s="218" t="s">
        <v>233</v>
      </c>
      <c r="G159" s="216"/>
      <c r="H159" s="217" t="s">
        <v>19</v>
      </c>
      <c r="I159" s="219"/>
      <c r="J159" s="216"/>
      <c r="K159" s="216"/>
      <c r="L159" s="220"/>
      <c r="M159" s="221"/>
      <c r="N159" s="222"/>
      <c r="O159" s="222"/>
      <c r="P159" s="222"/>
      <c r="Q159" s="222"/>
      <c r="R159" s="222"/>
      <c r="S159" s="222"/>
      <c r="T159" s="223"/>
      <c r="AT159" s="224" t="s">
        <v>130</v>
      </c>
      <c r="AU159" s="224" t="s">
        <v>86</v>
      </c>
      <c r="AV159" s="11" t="s">
        <v>84</v>
      </c>
      <c r="AW159" s="11" t="s">
        <v>37</v>
      </c>
      <c r="AX159" s="11" t="s">
        <v>76</v>
      </c>
      <c r="AY159" s="224" t="s">
        <v>119</v>
      </c>
    </row>
    <row r="160" s="12" customFormat="1">
      <c r="B160" s="225"/>
      <c r="C160" s="226"/>
      <c r="D160" s="212" t="s">
        <v>130</v>
      </c>
      <c r="E160" s="227" t="s">
        <v>19</v>
      </c>
      <c r="F160" s="228" t="s">
        <v>234</v>
      </c>
      <c r="G160" s="226"/>
      <c r="H160" s="229">
        <v>289.60000000000002</v>
      </c>
      <c r="I160" s="230"/>
      <c r="J160" s="226"/>
      <c r="K160" s="226"/>
      <c r="L160" s="231"/>
      <c r="M160" s="232"/>
      <c r="N160" s="233"/>
      <c r="O160" s="233"/>
      <c r="P160" s="233"/>
      <c r="Q160" s="233"/>
      <c r="R160" s="233"/>
      <c r="S160" s="233"/>
      <c r="T160" s="234"/>
      <c r="AT160" s="235" t="s">
        <v>130</v>
      </c>
      <c r="AU160" s="235" t="s">
        <v>86</v>
      </c>
      <c r="AV160" s="12" t="s">
        <v>86</v>
      </c>
      <c r="AW160" s="12" t="s">
        <v>37</v>
      </c>
      <c r="AX160" s="12" t="s">
        <v>76</v>
      </c>
      <c r="AY160" s="235" t="s">
        <v>119</v>
      </c>
    </row>
    <row r="161" s="12" customFormat="1">
      <c r="B161" s="225"/>
      <c r="C161" s="226"/>
      <c r="D161" s="212" t="s">
        <v>130</v>
      </c>
      <c r="E161" s="227" t="s">
        <v>19</v>
      </c>
      <c r="F161" s="228" t="s">
        <v>235</v>
      </c>
      <c r="G161" s="226"/>
      <c r="H161" s="229">
        <v>225.97999999999999</v>
      </c>
      <c r="I161" s="230"/>
      <c r="J161" s="226"/>
      <c r="K161" s="226"/>
      <c r="L161" s="231"/>
      <c r="M161" s="232"/>
      <c r="N161" s="233"/>
      <c r="O161" s="233"/>
      <c r="P161" s="233"/>
      <c r="Q161" s="233"/>
      <c r="R161" s="233"/>
      <c r="S161" s="233"/>
      <c r="T161" s="234"/>
      <c r="AT161" s="235" t="s">
        <v>130</v>
      </c>
      <c r="AU161" s="235" t="s">
        <v>86</v>
      </c>
      <c r="AV161" s="12" t="s">
        <v>86</v>
      </c>
      <c r="AW161" s="12" t="s">
        <v>37</v>
      </c>
      <c r="AX161" s="12" t="s">
        <v>76</v>
      </c>
      <c r="AY161" s="235" t="s">
        <v>119</v>
      </c>
    </row>
    <row r="162" s="14" customFormat="1">
      <c r="B162" s="247"/>
      <c r="C162" s="248"/>
      <c r="D162" s="212" t="s">
        <v>130</v>
      </c>
      <c r="E162" s="249" t="s">
        <v>19</v>
      </c>
      <c r="F162" s="250" t="s">
        <v>232</v>
      </c>
      <c r="G162" s="248"/>
      <c r="H162" s="251">
        <v>515.58000000000004</v>
      </c>
      <c r="I162" s="252"/>
      <c r="J162" s="248"/>
      <c r="K162" s="248"/>
      <c r="L162" s="253"/>
      <c r="M162" s="254"/>
      <c r="N162" s="255"/>
      <c r="O162" s="255"/>
      <c r="P162" s="255"/>
      <c r="Q162" s="255"/>
      <c r="R162" s="255"/>
      <c r="S162" s="255"/>
      <c r="T162" s="256"/>
      <c r="AT162" s="257" t="s">
        <v>130</v>
      </c>
      <c r="AU162" s="257" t="s">
        <v>86</v>
      </c>
      <c r="AV162" s="14" t="s">
        <v>144</v>
      </c>
      <c r="AW162" s="14" t="s">
        <v>37</v>
      </c>
      <c r="AX162" s="14" t="s">
        <v>76</v>
      </c>
      <c r="AY162" s="257" t="s">
        <v>119</v>
      </c>
    </row>
    <row r="163" s="13" customFormat="1">
      <c r="B163" s="236"/>
      <c r="C163" s="237"/>
      <c r="D163" s="212" t="s">
        <v>130</v>
      </c>
      <c r="E163" s="238" t="s">
        <v>19</v>
      </c>
      <c r="F163" s="239" t="s">
        <v>143</v>
      </c>
      <c r="G163" s="237"/>
      <c r="H163" s="240">
        <v>1023.58</v>
      </c>
      <c r="I163" s="241"/>
      <c r="J163" s="237"/>
      <c r="K163" s="237"/>
      <c r="L163" s="242"/>
      <c r="M163" s="243"/>
      <c r="N163" s="244"/>
      <c r="O163" s="244"/>
      <c r="P163" s="244"/>
      <c r="Q163" s="244"/>
      <c r="R163" s="244"/>
      <c r="S163" s="244"/>
      <c r="T163" s="245"/>
      <c r="AT163" s="246" t="s">
        <v>130</v>
      </c>
      <c r="AU163" s="246" t="s">
        <v>86</v>
      </c>
      <c r="AV163" s="13" t="s">
        <v>126</v>
      </c>
      <c r="AW163" s="13" t="s">
        <v>37</v>
      </c>
      <c r="AX163" s="13" t="s">
        <v>84</v>
      </c>
      <c r="AY163" s="246" t="s">
        <v>119</v>
      </c>
    </row>
    <row r="164" s="1" customFormat="1" ht="22.5" customHeight="1">
      <c r="B164" s="38"/>
      <c r="C164" s="200" t="s">
        <v>236</v>
      </c>
      <c r="D164" s="200" t="s">
        <v>121</v>
      </c>
      <c r="E164" s="201" t="s">
        <v>237</v>
      </c>
      <c r="F164" s="202" t="s">
        <v>238</v>
      </c>
      <c r="G164" s="203" t="s">
        <v>220</v>
      </c>
      <c r="H164" s="204">
        <v>971.77999999999997</v>
      </c>
      <c r="I164" s="205"/>
      <c r="J164" s="206">
        <f>ROUND(I164*H164,2)</f>
        <v>0</v>
      </c>
      <c r="K164" s="202" t="s">
        <v>125</v>
      </c>
      <c r="L164" s="43"/>
      <c r="M164" s="207" t="s">
        <v>19</v>
      </c>
      <c r="N164" s="208" t="s">
        <v>47</v>
      </c>
      <c r="O164" s="79"/>
      <c r="P164" s="209">
        <f>O164*H164</f>
        <v>0</v>
      </c>
      <c r="Q164" s="209">
        <v>0</v>
      </c>
      <c r="R164" s="209">
        <f>Q164*H164</f>
        <v>0</v>
      </c>
      <c r="S164" s="209">
        <v>0</v>
      </c>
      <c r="T164" s="210">
        <f>S164*H164</f>
        <v>0</v>
      </c>
      <c r="AR164" s="17" t="s">
        <v>126</v>
      </c>
      <c r="AT164" s="17" t="s">
        <v>121</v>
      </c>
      <c r="AU164" s="17" t="s">
        <v>86</v>
      </c>
      <c r="AY164" s="17" t="s">
        <v>119</v>
      </c>
      <c r="BE164" s="211">
        <f>IF(N164="základní",J164,0)</f>
        <v>0</v>
      </c>
      <c r="BF164" s="211">
        <f>IF(N164="snížená",J164,0)</f>
        <v>0</v>
      </c>
      <c r="BG164" s="211">
        <f>IF(N164="zákl. přenesená",J164,0)</f>
        <v>0</v>
      </c>
      <c r="BH164" s="211">
        <f>IF(N164="sníž. přenesená",J164,0)</f>
        <v>0</v>
      </c>
      <c r="BI164" s="211">
        <f>IF(N164="nulová",J164,0)</f>
        <v>0</v>
      </c>
      <c r="BJ164" s="17" t="s">
        <v>84</v>
      </c>
      <c r="BK164" s="211">
        <f>ROUND(I164*H164,2)</f>
        <v>0</v>
      </c>
      <c r="BL164" s="17" t="s">
        <v>126</v>
      </c>
      <c r="BM164" s="17" t="s">
        <v>239</v>
      </c>
    </row>
    <row r="165" s="1" customFormat="1">
      <c r="B165" s="38"/>
      <c r="C165" s="39"/>
      <c r="D165" s="212" t="s">
        <v>128</v>
      </c>
      <c r="E165" s="39"/>
      <c r="F165" s="213" t="s">
        <v>240</v>
      </c>
      <c r="G165" s="39"/>
      <c r="H165" s="39"/>
      <c r="I165" s="126"/>
      <c r="J165" s="39"/>
      <c r="K165" s="39"/>
      <c r="L165" s="43"/>
      <c r="M165" s="214"/>
      <c r="N165" s="79"/>
      <c r="O165" s="79"/>
      <c r="P165" s="79"/>
      <c r="Q165" s="79"/>
      <c r="R165" s="79"/>
      <c r="S165" s="79"/>
      <c r="T165" s="80"/>
      <c r="AT165" s="17" t="s">
        <v>128</v>
      </c>
      <c r="AU165" s="17" t="s">
        <v>86</v>
      </c>
    </row>
    <row r="166" s="12" customFormat="1">
      <c r="B166" s="225"/>
      <c r="C166" s="226"/>
      <c r="D166" s="212" t="s">
        <v>130</v>
      </c>
      <c r="E166" s="227" t="s">
        <v>19</v>
      </c>
      <c r="F166" s="228" t="s">
        <v>241</v>
      </c>
      <c r="G166" s="226"/>
      <c r="H166" s="229">
        <v>508</v>
      </c>
      <c r="I166" s="230"/>
      <c r="J166" s="226"/>
      <c r="K166" s="226"/>
      <c r="L166" s="231"/>
      <c r="M166" s="232"/>
      <c r="N166" s="233"/>
      <c r="O166" s="233"/>
      <c r="P166" s="233"/>
      <c r="Q166" s="233"/>
      <c r="R166" s="233"/>
      <c r="S166" s="233"/>
      <c r="T166" s="234"/>
      <c r="AT166" s="235" t="s">
        <v>130</v>
      </c>
      <c r="AU166" s="235" t="s">
        <v>86</v>
      </c>
      <c r="AV166" s="12" t="s">
        <v>86</v>
      </c>
      <c r="AW166" s="12" t="s">
        <v>37</v>
      </c>
      <c r="AX166" s="12" t="s">
        <v>76</v>
      </c>
      <c r="AY166" s="235" t="s">
        <v>119</v>
      </c>
    </row>
    <row r="167" s="12" customFormat="1">
      <c r="B167" s="225"/>
      <c r="C167" s="226"/>
      <c r="D167" s="212" t="s">
        <v>130</v>
      </c>
      <c r="E167" s="227" t="s">
        <v>19</v>
      </c>
      <c r="F167" s="228" t="s">
        <v>242</v>
      </c>
      <c r="G167" s="226"/>
      <c r="H167" s="229">
        <v>515.58000000000004</v>
      </c>
      <c r="I167" s="230"/>
      <c r="J167" s="226"/>
      <c r="K167" s="226"/>
      <c r="L167" s="231"/>
      <c r="M167" s="232"/>
      <c r="N167" s="233"/>
      <c r="O167" s="233"/>
      <c r="P167" s="233"/>
      <c r="Q167" s="233"/>
      <c r="R167" s="233"/>
      <c r="S167" s="233"/>
      <c r="T167" s="234"/>
      <c r="AT167" s="235" t="s">
        <v>130</v>
      </c>
      <c r="AU167" s="235" t="s">
        <v>86</v>
      </c>
      <c r="AV167" s="12" t="s">
        <v>86</v>
      </c>
      <c r="AW167" s="12" t="s">
        <v>37</v>
      </c>
      <c r="AX167" s="12" t="s">
        <v>76</v>
      </c>
      <c r="AY167" s="235" t="s">
        <v>119</v>
      </c>
    </row>
    <row r="168" s="12" customFormat="1">
      <c r="B168" s="225"/>
      <c r="C168" s="226"/>
      <c r="D168" s="212" t="s">
        <v>130</v>
      </c>
      <c r="E168" s="227" t="s">
        <v>19</v>
      </c>
      <c r="F168" s="228" t="s">
        <v>243</v>
      </c>
      <c r="G168" s="226"/>
      <c r="H168" s="229">
        <v>-51.799999999999997</v>
      </c>
      <c r="I168" s="230"/>
      <c r="J168" s="226"/>
      <c r="K168" s="226"/>
      <c r="L168" s="231"/>
      <c r="M168" s="232"/>
      <c r="N168" s="233"/>
      <c r="O168" s="233"/>
      <c r="P168" s="233"/>
      <c r="Q168" s="233"/>
      <c r="R168" s="233"/>
      <c r="S168" s="233"/>
      <c r="T168" s="234"/>
      <c r="AT168" s="235" t="s">
        <v>130</v>
      </c>
      <c r="AU168" s="235" t="s">
        <v>86</v>
      </c>
      <c r="AV168" s="12" t="s">
        <v>86</v>
      </c>
      <c r="AW168" s="12" t="s">
        <v>37</v>
      </c>
      <c r="AX168" s="12" t="s">
        <v>76</v>
      </c>
      <c r="AY168" s="235" t="s">
        <v>119</v>
      </c>
    </row>
    <row r="169" s="13" customFormat="1">
      <c r="B169" s="236"/>
      <c r="C169" s="237"/>
      <c r="D169" s="212" t="s">
        <v>130</v>
      </c>
      <c r="E169" s="238" t="s">
        <v>19</v>
      </c>
      <c r="F169" s="239" t="s">
        <v>143</v>
      </c>
      <c r="G169" s="237"/>
      <c r="H169" s="240">
        <v>971.78000000000009</v>
      </c>
      <c r="I169" s="241"/>
      <c r="J169" s="237"/>
      <c r="K169" s="237"/>
      <c r="L169" s="242"/>
      <c r="M169" s="243"/>
      <c r="N169" s="244"/>
      <c r="O169" s="244"/>
      <c r="P169" s="244"/>
      <c r="Q169" s="244"/>
      <c r="R169" s="244"/>
      <c r="S169" s="244"/>
      <c r="T169" s="245"/>
      <c r="AT169" s="246" t="s">
        <v>130</v>
      </c>
      <c r="AU169" s="246" t="s">
        <v>86</v>
      </c>
      <c r="AV169" s="13" t="s">
        <v>126</v>
      </c>
      <c r="AW169" s="13" t="s">
        <v>37</v>
      </c>
      <c r="AX169" s="13" t="s">
        <v>84</v>
      </c>
      <c r="AY169" s="246" t="s">
        <v>119</v>
      </c>
    </row>
    <row r="170" s="1" customFormat="1" ht="22.5" customHeight="1">
      <c r="B170" s="38"/>
      <c r="C170" s="200" t="s">
        <v>244</v>
      </c>
      <c r="D170" s="200" t="s">
        <v>121</v>
      </c>
      <c r="E170" s="201" t="s">
        <v>245</v>
      </c>
      <c r="F170" s="202" t="s">
        <v>246</v>
      </c>
      <c r="G170" s="203" t="s">
        <v>220</v>
      </c>
      <c r="H170" s="204">
        <v>5830.6800000000003</v>
      </c>
      <c r="I170" s="205"/>
      <c r="J170" s="206">
        <f>ROUND(I170*H170,2)</f>
        <v>0</v>
      </c>
      <c r="K170" s="202" t="s">
        <v>125</v>
      </c>
      <c r="L170" s="43"/>
      <c r="M170" s="207" t="s">
        <v>19</v>
      </c>
      <c r="N170" s="208" t="s">
        <v>47</v>
      </c>
      <c r="O170" s="79"/>
      <c r="P170" s="209">
        <f>O170*H170</f>
        <v>0</v>
      </c>
      <c r="Q170" s="209">
        <v>0</v>
      </c>
      <c r="R170" s="209">
        <f>Q170*H170</f>
        <v>0</v>
      </c>
      <c r="S170" s="209">
        <v>0</v>
      </c>
      <c r="T170" s="210">
        <f>S170*H170</f>
        <v>0</v>
      </c>
      <c r="AR170" s="17" t="s">
        <v>126</v>
      </c>
      <c r="AT170" s="17" t="s">
        <v>121</v>
      </c>
      <c r="AU170" s="17" t="s">
        <v>86</v>
      </c>
      <c r="AY170" s="17" t="s">
        <v>119</v>
      </c>
      <c r="BE170" s="211">
        <f>IF(N170="základní",J170,0)</f>
        <v>0</v>
      </c>
      <c r="BF170" s="211">
        <f>IF(N170="snížená",J170,0)</f>
        <v>0</v>
      </c>
      <c r="BG170" s="211">
        <f>IF(N170="zákl. přenesená",J170,0)</f>
        <v>0</v>
      </c>
      <c r="BH170" s="211">
        <f>IF(N170="sníž. přenesená",J170,0)</f>
        <v>0</v>
      </c>
      <c r="BI170" s="211">
        <f>IF(N170="nulová",J170,0)</f>
        <v>0</v>
      </c>
      <c r="BJ170" s="17" t="s">
        <v>84</v>
      </c>
      <c r="BK170" s="211">
        <f>ROUND(I170*H170,2)</f>
        <v>0</v>
      </c>
      <c r="BL170" s="17" t="s">
        <v>126</v>
      </c>
      <c r="BM170" s="17" t="s">
        <v>247</v>
      </c>
    </row>
    <row r="171" s="1" customFormat="1">
      <c r="B171" s="38"/>
      <c r="C171" s="39"/>
      <c r="D171" s="212" t="s">
        <v>128</v>
      </c>
      <c r="E171" s="39"/>
      <c r="F171" s="213" t="s">
        <v>240</v>
      </c>
      <c r="G171" s="39"/>
      <c r="H171" s="39"/>
      <c r="I171" s="126"/>
      <c r="J171" s="39"/>
      <c r="K171" s="39"/>
      <c r="L171" s="43"/>
      <c r="M171" s="214"/>
      <c r="N171" s="79"/>
      <c r="O171" s="79"/>
      <c r="P171" s="79"/>
      <c r="Q171" s="79"/>
      <c r="R171" s="79"/>
      <c r="S171" s="79"/>
      <c r="T171" s="80"/>
      <c r="AT171" s="17" t="s">
        <v>128</v>
      </c>
      <c r="AU171" s="17" t="s">
        <v>86</v>
      </c>
    </row>
    <row r="172" s="12" customFormat="1">
      <c r="B172" s="225"/>
      <c r="C172" s="226"/>
      <c r="D172" s="212" t="s">
        <v>130</v>
      </c>
      <c r="E172" s="227" t="s">
        <v>19</v>
      </c>
      <c r="F172" s="228" t="s">
        <v>248</v>
      </c>
      <c r="G172" s="226"/>
      <c r="H172" s="229">
        <v>5830.6800000000003</v>
      </c>
      <c r="I172" s="230"/>
      <c r="J172" s="226"/>
      <c r="K172" s="226"/>
      <c r="L172" s="231"/>
      <c r="M172" s="232"/>
      <c r="N172" s="233"/>
      <c r="O172" s="233"/>
      <c r="P172" s="233"/>
      <c r="Q172" s="233"/>
      <c r="R172" s="233"/>
      <c r="S172" s="233"/>
      <c r="T172" s="234"/>
      <c r="AT172" s="235" t="s">
        <v>130</v>
      </c>
      <c r="AU172" s="235" t="s">
        <v>86</v>
      </c>
      <c r="AV172" s="12" t="s">
        <v>86</v>
      </c>
      <c r="AW172" s="12" t="s">
        <v>37</v>
      </c>
      <c r="AX172" s="12" t="s">
        <v>84</v>
      </c>
      <c r="AY172" s="235" t="s">
        <v>119</v>
      </c>
    </row>
    <row r="173" s="1" customFormat="1" ht="16.5" customHeight="1">
      <c r="B173" s="38"/>
      <c r="C173" s="200" t="s">
        <v>7</v>
      </c>
      <c r="D173" s="200" t="s">
        <v>121</v>
      </c>
      <c r="E173" s="201" t="s">
        <v>249</v>
      </c>
      <c r="F173" s="202" t="s">
        <v>250</v>
      </c>
      <c r="G173" s="203" t="s">
        <v>220</v>
      </c>
      <c r="H173" s="204">
        <v>971.77999999999997</v>
      </c>
      <c r="I173" s="205"/>
      <c r="J173" s="206">
        <f>ROUND(I173*H173,2)</f>
        <v>0</v>
      </c>
      <c r="K173" s="202" t="s">
        <v>125</v>
      </c>
      <c r="L173" s="43"/>
      <c r="M173" s="207" t="s">
        <v>19</v>
      </c>
      <c r="N173" s="208" t="s">
        <v>47</v>
      </c>
      <c r="O173" s="79"/>
      <c r="P173" s="209">
        <f>O173*H173</f>
        <v>0</v>
      </c>
      <c r="Q173" s="209">
        <v>0</v>
      </c>
      <c r="R173" s="209">
        <f>Q173*H173</f>
        <v>0</v>
      </c>
      <c r="S173" s="209">
        <v>0</v>
      </c>
      <c r="T173" s="210">
        <f>S173*H173</f>
        <v>0</v>
      </c>
      <c r="AR173" s="17" t="s">
        <v>126</v>
      </c>
      <c r="AT173" s="17" t="s">
        <v>121</v>
      </c>
      <c r="AU173" s="17" t="s">
        <v>86</v>
      </c>
      <c r="AY173" s="17" t="s">
        <v>119</v>
      </c>
      <c r="BE173" s="211">
        <f>IF(N173="základní",J173,0)</f>
        <v>0</v>
      </c>
      <c r="BF173" s="211">
        <f>IF(N173="snížená",J173,0)</f>
        <v>0</v>
      </c>
      <c r="BG173" s="211">
        <f>IF(N173="zákl. přenesená",J173,0)</f>
        <v>0</v>
      </c>
      <c r="BH173" s="211">
        <f>IF(N173="sníž. přenesená",J173,0)</f>
        <v>0</v>
      </c>
      <c r="BI173" s="211">
        <f>IF(N173="nulová",J173,0)</f>
        <v>0</v>
      </c>
      <c r="BJ173" s="17" t="s">
        <v>84</v>
      </c>
      <c r="BK173" s="211">
        <f>ROUND(I173*H173,2)</f>
        <v>0</v>
      </c>
      <c r="BL173" s="17" t="s">
        <v>126</v>
      </c>
      <c r="BM173" s="17" t="s">
        <v>251</v>
      </c>
    </row>
    <row r="174" s="1" customFormat="1">
      <c r="B174" s="38"/>
      <c r="C174" s="39"/>
      <c r="D174" s="212" t="s">
        <v>128</v>
      </c>
      <c r="E174" s="39"/>
      <c r="F174" s="213" t="s">
        <v>252</v>
      </c>
      <c r="G174" s="39"/>
      <c r="H174" s="39"/>
      <c r="I174" s="126"/>
      <c r="J174" s="39"/>
      <c r="K174" s="39"/>
      <c r="L174" s="43"/>
      <c r="M174" s="214"/>
      <c r="N174" s="79"/>
      <c r="O174" s="79"/>
      <c r="P174" s="79"/>
      <c r="Q174" s="79"/>
      <c r="R174" s="79"/>
      <c r="S174" s="79"/>
      <c r="T174" s="80"/>
      <c r="AT174" s="17" t="s">
        <v>128</v>
      </c>
      <c r="AU174" s="17" t="s">
        <v>86</v>
      </c>
    </row>
    <row r="175" s="12" customFormat="1">
      <c r="B175" s="225"/>
      <c r="C175" s="226"/>
      <c r="D175" s="212" t="s">
        <v>130</v>
      </c>
      <c r="E175" s="227" t="s">
        <v>19</v>
      </c>
      <c r="F175" s="228" t="s">
        <v>241</v>
      </c>
      <c r="G175" s="226"/>
      <c r="H175" s="229">
        <v>508</v>
      </c>
      <c r="I175" s="230"/>
      <c r="J175" s="226"/>
      <c r="K175" s="226"/>
      <c r="L175" s="231"/>
      <c r="M175" s="232"/>
      <c r="N175" s="233"/>
      <c r="O175" s="233"/>
      <c r="P175" s="233"/>
      <c r="Q175" s="233"/>
      <c r="R175" s="233"/>
      <c r="S175" s="233"/>
      <c r="T175" s="234"/>
      <c r="AT175" s="235" t="s">
        <v>130</v>
      </c>
      <c r="AU175" s="235" t="s">
        <v>86</v>
      </c>
      <c r="AV175" s="12" t="s">
        <v>86</v>
      </c>
      <c r="AW175" s="12" t="s">
        <v>37</v>
      </c>
      <c r="AX175" s="12" t="s">
        <v>76</v>
      </c>
      <c r="AY175" s="235" t="s">
        <v>119</v>
      </c>
    </row>
    <row r="176" s="12" customFormat="1">
      <c r="B176" s="225"/>
      <c r="C176" s="226"/>
      <c r="D176" s="212" t="s">
        <v>130</v>
      </c>
      <c r="E176" s="227" t="s">
        <v>19</v>
      </c>
      <c r="F176" s="228" t="s">
        <v>242</v>
      </c>
      <c r="G176" s="226"/>
      <c r="H176" s="229">
        <v>515.58000000000004</v>
      </c>
      <c r="I176" s="230"/>
      <c r="J176" s="226"/>
      <c r="K176" s="226"/>
      <c r="L176" s="231"/>
      <c r="M176" s="232"/>
      <c r="N176" s="233"/>
      <c r="O176" s="233"/>
      <c r="P176" s="233"/>
      <c r="Q176" s="233"/>
      <c r="R176" s="233"/>
      <c r="S176" s="233"/>
      <c r="T176" s="234"/>
      <c r="AT176" s="235" t="s">
        <v>130</v>
      </c>
      <c r="AU176" s="235" t="s">
        <v>86</v>
      </c>
      <c r="AV176" s="12" t="s">
        <v>86</v>
      </c>
      <c r="AW176" s="12" t="s">
        <v>37</v>
      </c>
      <c r="AX176" s="12" t="s">
        <v>76</v>
      </c>
      <c r="AY176" s="235" t="s">
        <v>119</v>
      </c>
    </row>
    <row r="177" s="12" customFormat="1">
      <c r="B177" s="225"/>
      <c r="C177" s="226"/>
      <c r="D177" s="212" t="s">
        <v>130</v>
      </c>
      <c r="E177" s="227" t="s">
        <v>19</v>
      </c>
      <c r="F177" s="228" t="s">
        <v>243</v>
      </c>
      <c r="G177" s="226"/>
      <c r="H177" s="229">
        <v>-51.799999999999997</v>
      </c>
      <c r="I177" s="230"/>
      <c r="J177" s="226"/>
      <c r="K177" s="226"/>
      <c r="L177" s="231"/>
      <c r="M177" s="232"/>
      <c r="N177" s="233"/>
      <c r="O177" s="233"/>
      <c r="P177" s="233"/>
      <c r="Q177" s="233"/>
      <c r="R177" s="233"/>
      <c r="S177" s="233"/>
      <c r="T177" s="234"/>
      <c r="AT177" s="235" t="s">
        <v>130</v>
      </c>
      <c r="AU177" s="235" t="s">
        <v>86</v>
      </c>
      <c r="AV177" s="12" t="s">
        <v>86</v>
      </c>
      <c r="AW177" s="12" t="s">
        <v>37</v>
      </c>
      <c r="AX177" s="12" t="s">
        <v>76</v>
      </c>
      <c r="AY177" s="235" t="s">
        <v>119</v>
      </c>
    </row>
    <row r="178" s="13" customFormat="1">
      <c r="B178" s="236"/>
      <c r="C178" s="237"/>
      <c r="D178" s="212" t="s">
        <v>130</v>
      </c>
      <c r="E178" s="238" t="s">
        <v>19</v>
      </c>
      <c r="F178" s="239" t="s">
        <v>143</v>
      </c>
      <c r="G178" s="237"/>
      <c r="H178" s="240">
        <v>971.78000000000009</v>
      </c>
      <c r="I178" s="241"/>
      <c r="J178" s="237"/>
      <c r="K178" s="237"/>
      <c r="L178" s="242"/>
      <c r="M178" s="243"/>
      <c r="N178" s="244"/>
      <c r="O178" s="244"/>
      <c r="P178" s="244"/>
      <c r="Q178" s="244"/>
      <c r="R178" s="244"/>
      <c r="S178" s="244"/>
      <c r="T178" s="245"/>
      <c r="AT178" s="246" t="s">
        <v>130</v>
      </c>
      <c r="AU178" s="246" t="s">
        <v>86</v>
      </c>
      <c r="AV178" s="13" t="s">
        <v>126</v>
      </c>
      <c r="AW178" s="13" t="s">
        <v>37</v>
      </c>
      <c r="AX178" s="13" t="s">
        <v>84</v>
      </c>
      <c r="AY178" s="246" t="s">
        <v>119</v>
      </c>
    </row>
    <row r="179" s="1" customFormat="1" ht="33.75" customHeight="1">
      <c r="B179" s="38"/>
      <c r="C179" s="200" t="s">
        <v>253</v>
      </c>
      <c r="D179" s="200" t="s">
        <v>121</v>
      </c>
      <c r="E179" s="201" t="s">
        <v>254</v>
      </c>
      <c r="F179" s="202" t="s">
        <v>255</v>
      </c>
      <c r="G179" s="203" t="s">
        <v>220</v>
      </c>
      <c r="H179" s="204">
        <v>22.800000000000001</v>
      </c>
      <c r="I179" s="205"/>
      <c r="J179" s="206">
        <f>ROUND(I179*H179,2)</f>
        <v>0</v>
      </c>
      <c r="K179" s="202" t="s">
        <v>125</v>
      </c>
      <c r="L179" s="43"/>
      <c r="M179" s="207" t="s">
        <v>19</v>
      </c>
      <c r="N179" s="208" t="s">
        <v>47</v>
      </c>
      <c r="O179" s="79"/>
      <c r="P179" s="209">
        <f>O179*H179</f>
        <v>0</v>
      </c>
      <c r="Q179" s="209">
        <v>0</v>
      </c>
      <c r="R179" s="209">
        <f>Q179*H179</f>
        <v>0</v>
      </c>
      <c r="S179" s="209">
        <v>0</v>
      </c>
      <c r="T179" s="210">
        <f>S179*H179</f>
        <v>0</v>
      </c>
      <c r="AR179" s="17" t="s">
        <v>126</v>
      </c>
      <c r="AT179" s="17" t="s">
        <v>121</v>
      </c>
      <c r="AU179" s="17" t="s">
        <v>86</v>
      </c>
      <c r="AY179" s="17" t="s">
        <v>119</v>
      </c>
      <c r="BE179" s="211">
        <f>IF(N179="základní",J179,0)</f>
        <v>0</v>
      </c>
      <c r="BF179" s="211">
        <f>IF(N179="snížená",J179,0)</f>
        <v>0</v>
      </c>
      <c r="BG179" s="211">
        <f>IF(N179="zákl. přenesená",J179,0)</f>
        <v>0</v>
      </c>
      <c r="BH179" s="211">
        <f>IF(N179="sníž. přenesená",J179,0)</f>
        <v>0</v>
      </c>
      <c r="BI179" s="211">
        <f>IF(N179="nulová",J179,0)</f>
        <v>0</v>
      </c>
      <c r="BJ179" s="17" t="s">
        <v>84</v>
      </c>
      <c r="BK179" s="211">
        <f>ROUND(I179*H179,2)</f>
        <v>0</v>
      </c>
      <c r="BL179" s="17" t="s">
        <v>126</v>
      </c>
      <c r="BM179" s="17" t="s">
        <v>256</v>
      </c>
    </row>
    <row r="180" s="1" customFormat="1">
      <c r="B180" s="38"/>
      <c r="C180" s="39"/>
      <c r="D180" s="212" t="s">
        <v>128</v>
      </c>
      <c r="E180" s="39"/>
      <c r="F180" s="213" t="s">
        <v>257</v>
      </c>
      <c r="G180" s="39"/>
      <c r="H180" s="39"/>
      <c r="I180" s="126"/>
      <c r="J180" s="39"/>
      <c r="K180" s="39"/>
      <c r="L180" s="43"/>
      <c r="M180" s="214"/>
      <c r="N180" s="79"/>
      <c r="O180" s="79"/>
      <c r="P180" s="79"/>
      <c r="Q180" s="79"/>
      <c r="R180" s="79"/>
      <c r="S180" s="79"/>
      <c r="T180" s="80"/>
      <c r="AT180" s="17" t="s">
        <v>128</v>
      </c>
      <c r="AU180" s="17" t="s">
        <v>86</v>
      </c>
    </row>
    <row r="181" s="11" customFormat="1">
      <c r="B181" s="215"/>
      <c r="C181" s="216"/>
      <c r="D181" s="212" t="s">
        <v>130</v>
      </c>
      <c r="E181" s="217" t="s">
        <v>19</v>
      </c>
      <c r="F181" s="218" t="s">
        <v>131</v>
      </c>
      <c r="G181" s="216"/>
      <c r="H181" s="217" t="s">
        <v>19</v>
      </c>
      <c r="I181" s="219"/>
      <c r="J181" s="216"/>
      <c r="K181" s="216"/>
      <c r="L181" s="220"/>
      <c r="M181" s="221"/>
      <c r="N181" s="222"/>
      <c r="O181" s="222"/>
      <c r="P181" s="222"/>
      <c r="Q181" s="222"/>
      <c r="R181" s="222"/>
      <c r="S181" s="222"/>
      <c r="T181" s="223"/>
      <c r="AT181" s="224" t="s">
        <v>130</v>
      </c>
      <c r="AU181" s="224" t="s">
        <v>86</v>
      </c>
      <c r="AV181" s="11" t="s">
        <v>84</v>
      </c>
      <c r="AW181" s="11" t="s">
        <v>37</v>
      </c>
      <c r="AX181" s="11" t="s">
        <v>76</v>
      </c>
      <c r="AY181" s="224" t="s">
        <v>119</v>
      </c>
    </row>
    <row r="182" s="11" customFormat="1">
      <c r="B182" s="215"/>
      <c r="C182" s="216"/>
      <c r="D182" s="212" t="s">
        <v>130</v>
      </c>
      <c r="E182" s="217" t="s">
        <v>19</v>
      </c>
      <c r="F182" s="218" t="s">
        <v>258</v>
      </c>
      <c r="G182" s="216"/>
      <c r="H182" s="217" t="s">
        <v>19</v>
      </c>
      <c r="I182" s="219"/>
      <c r="J182" s="216"/>
      <c r="K182" s="216"/>
      <c r="L182" s="220"/>
      <c r="M182" s="221"/>
      <c r="N182" s="222"/>
      <c r="O182" s="222"/>
      <c r="P182" s="222"/>
      <c r="Q182" s="222"/>
      <c r="R182" s="222"/>
      <c r="S182" s="222"/>
      <c r="T182" s="223"/>
      <c r="AT182" s="224" t="s">
        <v>130</v>
      </c>
      <c r="AU182" s="224" t="s">
        <v>86</v>
      </c>
      <c r="AV182" s="11" t="s">
        <v>84</v>
      </c>
      <c r="AW182" s="11" t="s">
        <v>37</v>
      </c>
      <c r="AX182" s="11" t="s">
        <v>76</v>
      </c>
      <c r="AY182" s="224" t="s">
        <v>119</v>
      </c>
    </row>
    <row r="183" s="12" customFormat="1">
      <c r="B183" s="225"/>
      <c r="C183" s="226"/>
      <c r="D183" s="212" t="s">
        <v>130</v>
      </c>
      <c r="E183" s="227" t="s">
        <v>19</v>
      </c>
      <c r="F183" s="228" t="s">
        <v>259</v>
      </c>
      <c r="G183" s="226"/>
      <c r="H183" s="229">
        <v>22.800000000000001</v>
      </c>
      <c r="I183" s="230"/>
      <c r="J183" s="226"/>
      <c r="K183" s="226"/>
      <c r="L183" s="231"/>
      <c r="M183" s="232"/>
      <c r="N183" s="233"/>
      <c r="O183" s="233"/>
      <c r="P183" s="233"/>
      <c r="Q183" s="233"/>
      <c r="R183" s="233"/>
      <c r="S183" s="233"/>
      <c r="T183" s="234"/>
      <c r="AT183" s="235" t="s">
        <v>130</v>
      </c>
      <c r="AU183" s="235" t="s">
        <v>86</v>
      </c>
      <c r="AV183" s="12" t="s">
        <v>86</v>
      </c>
      <c r="AW183" s="12" t="s">
        <v>37</v>
      </c>
      <c r="AX183" s="12" t="s">
        <v>76</v>
      </c>
      <c r="AY183" s="235" t="s">
        <v>119</v>
      </c>
    </row>
    <row r="184" s="13" customFormat="1">
      <c r="B184" s="236"/>
      <c r="C184" s="237"/>
      <c r="D184" s="212" t="s">
        <v>130</v>
      </c>
      <c r="E184" s="238" t="s">
        <v>19</v>
      </c>
      <c r="F184" s="239" t="s">
        <v>143</v>
      </c>
      <c r="G184" s="237"/>
      <c r="H184" s="240">
        <v>22.800000000000001</v>
      </c>
      <c r="I184" s="241"/>
      <c r="J184" s="237"/>
      <c r="K184" s="237"/>
      <c r="L184" s="242"/>
      <c r="M184" s="243"/>
      <c r="N184" s="244"/>
      <c r="O184" s="244"/>
      <c r="P184" s="244"/>
      <c r="Q184" s="244"/>
      <c r="R184" s="244"/>
      <c r="S184" s="244"/>
      <c r="T184" s="245"/>
      <c r="AT184" s="246" t="s">
        <v>130</v>
      </c>
      <c r="AU184" s="246" t="s">
        <v>86</v>
      </c>
      <c r="AV184" s="13" t="s">
        <v>126</v>
      </c>
      <c r="AW184" s="13" t="s">
        <v>37</v>
      </c>
      <c r="AX184" s="13" t="s">
        <v>84</v>
      </c>
      <c r="AY184" s="246" t="s">
        <v>119</v>
      </c>
    </row>
    <row r="185" s="1" customFormat="1" ht="16.5" customHeight="1">
      <c r="B185" s="38"/>
      <c r="C185" s="258" t="s">
        <v>260</v>
      </c>
      <c r="D185" s="258" t="s">
        <v>261</v>
      </c>
      <c r="E185" s="259" t="s">
        <v>262</v>
      </c>
      <c r="F185" s="260" t="s">
        <v>263</v>
      </c>
      <c r="G185" s="261" t="s">
        <v>264</v>
      </c>
      <c r="H185" s="262">
        <v>52.200000000000003</v>
      </c>
      <c r="I185" s="263"/>
      <c r="J185" s="264">
        <f>ROUND(I185*H185,2)</f>
        <v>0</v>
      </c>
      <c r="K185" s="260" t="s">
        <v>125</v>
      </c>
      <c r="L185" s="265"/>
      <c r="M185" s="266" t="s">
        <v>19</v>
      </c>
      <c r="N185" s="267" t="s">
        <v>47</v>
      </c>
      <c r="O185" s="79"/>
      <c r="P185" s="209">
        <f>O185*H185</f>
        <v>0</v>
      </c>
      <c r="Q185" s="209">
        <v>1</v>
      </c>
      <c r="R185" s="209">
        <f>Q185*H185</f>
        <v>52.200000000000003</v>
      </c>
      <c r="S185" s="209">
        <v>0</v>
      </c>
      <c r="T185" s="210">
        <f>S185*H185</f>
        <v>0</v>
      </c>
      <c r="AR185" s="17" t="s">
        <v>172</v>
      </c>
      <c r="AT185" s="17" t="s">
        <v>261</v>
      </c>
      <c r="AU185" s="17" t="s">
        <v>86</v>
      </c>
      <c r="AY185" s="17" t="s">
        <v>119</v>
      </c>
      <c r="BE185" s="211">
        <f>IF(N185="základní",J185,0)</f>
        <v>0</v>
      </c>
      <c r="BF185" s="211">
        <f>IF(N185="snížená",J185,0)</f>
        <v>0</v>
      </c>
      <c r="BG185" s="211">
        <f>IF(N185="zákl. přenesená",J185,0)</f>
        <v>0</v>
      </c>
      <c r="BH185" s="211">
        <f>IF(N185="sníž. přenesená",J185,0)</f>
        <v>0</v>
      </c>
      <c r="BI185" s="211">
        <f>IF(N185="nulová",J185,0)</f>
        <v>0</v>
      </c>
      <c r="BJ185" s="17" t="s">
        <v>84</v>
      </c>
      <c r="BK185" s="211">
        <f>ROUND(I185*H185,2)</f>
        <v>0</v>
      </c>
      <c r="BL185" s="17" t="s">
        <v>126</v>
      </c>
      <c r="BM185" s="17" t="s">
        <v>265</v>
      </c>
    </row>
    <row r="186" s="12" customFormat="1">
      <c r="B186" s="225"/>
      <c r="C186" s="226"/>
      <c r="D186" s="212" t="s">
        <v>130</v>
      </c>
      <c r="E186" s="227" t="s">
        <v>19</v>
      </c>
      <c r="F186" s="228" t="s">
        <v>266</v>
      </c>
      <c r="G186" s="226"/>
      <c r="H186" s="229">
        <v>52.200000000000003</v>
      </c>
      <c r="I186" s="230"/>
      <c r="J186" s="226"/>
      <c r="K186" s="226"/>
      <c r="L186" s="231"/>
      <c r="M186" s="232"/>
      <c r="N186" s="233"/>
      <c r="O186" s="233"/>
      <c r="P186" s="233"/>
      <c r="Q186" s="233"/>
      <c r="R186" s="233"/>
      <c r="S186" s="233"/>
      <c r="T186" s="234"/>
      <c r="AT186" s="235" t="s">
        <v>130</v>
      </c>
      <c r="AU186" s="235" t="s">
        <v>86</v>
      </c>
      <c r="AV186" s="12" t="s">
        <v>86</v>
      </c>
      <c r="AW186" s="12" t="s">
        <v>37</v>
      </c>
      <c r="AX186" s="12" t="s">
        <v>84</v>
      </c>
      <c r="AY186" s="235" t="s">
        <v>119</v>
      </c>
    </row>
    <row r="187" s="1" customFormat="1" ht="16.5" customHeight="1">
      <c r="B187" s="38"/>
      <c r="C187" s="200" t="s">
        <v>267</v>
      </c>
      <c r="D187" s="200" t="s">
        <v>121</v>
      </c>
      <c r="E187" s="201" t="s">
        <v>268</v>
      </c>
      <c r="F187" s="202" t="s">
        <v>269</v>
      </c>
      <c r="G187" s="203" t="s">
        <v>220</v>
      </c>
      <c r="H187" s="204">
        <v>1000.78</v>
      </c>
      <c r="I187" s="205"/>
      <c r="J187" s="206">
        <f>ROUND(I187*H187,2)</f>
        <v>0</v>
      </c>
      <c r="K187" s="202" t="s">
        <v>125</v>
      </c>
      <c r="L187" s="43"/>
      <c r="M187" s="207" t="s">
        <v>19</v>
      </c>
      <c r="N187" s="208" t="s">
        <v>47</v>
      </c>
      <c r="O187" s="79"/>
      <c r="P187" s="209">
        <f>O187*H187</f>
        <v>0</v>
      </c>
      <c r="Q187" s="209">
        <v>0</v>
      </c>
      <c r="R187" s="209">
        <f>Q187*H187</f>
        <v>0</v>
      </c>
      <c r="S187" s="209">
        <v>0</v>
      </c>
      <c r="T187" s="210">
        <f>S187*H187</f>
        <v>0</v>
      </c>
      <c r="AR187" s="17" t="s">
        <v>126</v>
      </c>
      <c r="AT187" s="17" t="s">
        <v>121</v>
      </c>
      <c r="AU187" s="17" t="s">
        <v>86</v>
      </c>
      <c r="AY187" s="17" t="s">
        <v>119</v>
      </c>
      <c r="BE187" s="211">
        <f>IF(N187="základní",J187,0)</f>
        <v>0</v>
      </c>
      <c r="BF187" s="211">
        <f>IF(N187="snížená",J187,0)</f>
        <v>0</v>
      </c>
      <c r="BG187" s="211">
        <f>IF(N187="zákl. přenesená",J187,0)</f>
        <v>0</v>
      </c>
      <c r="BH187" s="211">
        <f>IF(N187="sníž. přenesená",J187,0)</f>
        <v>0</v>
      </c>
      <c r="BI187" s="211">
        <f>IF(N187="nulová",J187,0)</f>
        <v>0</v>
      </c>
      <c r="BJ187" s="17" t="s">
        <v>84</v>
      </c>
      <c r="BK187" s="211">
        <f>ROUND(I187*H187,2)</f>
        <v>0</v>
      </c>
      <c r="BL187" s="17" t="s">
        <v>126</v>
      </c>
      <c r="BM187" s="17" t="s">
        <v>270</v>
      </c>
    </row>
    <row r="188" s="1" customFormat="1">
      <c r="B188" s="38"/>
      <c r="C188" s="39"/>
      <c r="D188" s="212" t="s">
        <v>128</v>
      </c>
      <c r="E188" s="39"/>
      <c r="F188" s="213" t="s">
        <v>271</v>
      </c>
      <c r="G188" s="39"/>
      <c r="H188" s="39"/>
      <c r="I188" s="126"/>
      <c r="J188" s="39"/>
      <c r="K188" s="39"/>
      <c r="L188" s="43"/>
      <c r="M188" s="214"/>
      <c r="N188" s="79"/>
      <c r="O188" s="79"/>
      <c r="P188" s="79"/>
      <c r="Q188" s="79"/>
      <c r="R188" s="79"/>
      <c r="S188" s="79"/>
      <c r="T188" s="80"/>
      <c r="AT188" s="17" t="s">
        <v>128</v>
      </c>
      <c r="AU188" s="17" t="s">
        <v>86</v>
      </c>
    </row>
    <row r="189" s="12" customFormat="1">
      <c r="B189" s="225"/>
      <c r="C189" s="226"/>
      <c r="D189" s="212" t="s">
        <v>130</v>
      </c>
      <c r="E189" s="227" t="s">
        <v>19</v>
      </c>
      <c r="F189" s="228" t="s">
        <v>241</v>
      </c>
      <c r="G189" s="226"/>
      <c r="H189" s="229">
        <v>508</v>
      </c>
      <c r="I189" s="230"/>
      <c r="J189" s="226"/>
      <c r="K189" s="226"/>
      <c r="L189" s="231"/>
      <c r="M189" s="232"/>
      <c r="N189" s="233"/>
      <c r="O189" s="233"/>
      <c r="P189" s="233"/>
      <c r="Q189" s="233"/>
      <c r="R189" s="233"/>
      <c r="S189" s="233"/>
      <c r="T189" s="234"/>
      <c r="AT189" s="235" t="s">
        <v>130</v>
      </c>
      <c r="AU189" s="235" t="s">
        <v>86</v>
      </c>
      <c r="AV189" s="12" t="s">
        <v>86</v>
      </c>
      <c r="AW189" s="12" t="s">
        <v>37</v>
      </c>
      <c r="AX189" s="12" t="s">
        <v>76</v>
      </c>
      <c r="AY189" s="235" t="s">
        <v>119</v>
      </c>
    </row>
    <row r="190" s="12" customFormat="1">
      <c r="B190" s="225"/>
      <c r="C190" s="226"/>
      <c r="D190" s="212" t="s">
        <v>130</v>
      </c>
      <c r="E190" s="227" t="s">
        <v>19</v>
      </c>
      <c r="F190" s="228" t="s">
        <v>242</v>
      </c>
      <c r="G190" s="226"/>
      <c r="H190" s="229">
        <v>515.58000000000004</v>
      </c>
      <c r="I190" s="230"/>
      <c r="J190" s="226"/>
      <c r="K190" s="226"/>
      <c r="L190" s="231"/>
      <c r="M190" s="232"/>
      <c r="N190" s="233"/>
      <c r="O190" s="233"/>
      <c r="P190" s="233"/>
      <c r="Q190" s="233"/>
      <c r="R190" s="233"/>
      <c r="S190" s="233"/>
      <c r="T190" s="234"/>
      <c r="AT190" s="235" t="s">
        <v>130</v>
      </c>
      <c r="AU190" s="235" t="s">
        <v>86</v>
      </c>
      <c r="AV190" s="12" t="s">
        <v>86</v>
      </c>
      <c r="AW190" s="12" t="s">
        <v>37</v>
      </c>
      <c r="AX190" s="12" t="s">
        <v>76</v>
      </c>
      <c r="AY190" s="235" t="s">
        <v>119</v>
      </c>
    </row>
    <row r="191" s="12" customFormat="1">
      <c r="B191" s="225"/>
      <c r="C191" s="226"/>
      <c r="D191" s="212" t="s">
        <v>130</v>
      </c>
      <c r="E191" s="227" t="s">
        <v>19</v>
      </c>
      <c r="F191" s="228" t="s">
        <v>272</v>
      </c>
      <c r="G191" s="226"/>
      <c r="H191" s="229">
        <v>-22.800000000000001</v>
      </c>
      <c r="I191" s="230"/>
      <c r="J191" s="226"/>
      <c r="K191" s="226"/>
      <c r="L191" s="231"/>
      <c r="M191" s="232"/>
      <c r="N191" s="233"/>
      <c r="O191" s="233"/>
      <c r="P191" s="233"/>
      <c r="Q191" s="233"/>
      <c r="R191" s="233"/>
      <c r="S191" s="233"/>
      <c r="T191" s="234"/>
      <c r="AT191" s="235" t="s">
        <v>130</v>
      </c>
      <c r="AU191" s="235" t="s">
        <v>86</v>
      </c>
      <c r="AV191" s="12" t="s">
        <v>86</v>
      </c>
      <c r="AW191" s="12" t="s">
        <v>37</v>
      </c>
      <c r="AX191" s="12" t="s">
        <v>76</v>
      </c>
      <c r="AY191" s="235" t="s">
        <v>119</v>
      </c>
    </row>
    <row r="192" s="13" customFormat="1">
      <c r="B192" s="236"/>
      <c r="C192" s="237"/>
      <c r="D192" s="212" t="s">
        <v>130</v>
      </c>
      <c r="E192" s="238" t="s">
        <v>19</v>
      </c>
      <c r="F192" s="239" t="s">
        <v>143</v>
      </c>
      <c r="G192" s="237"/>
      <c r="H192" s="240">
        <v>1000.7800000000001</v>
      </c>
      <c r="I192" s="241"/>
      <c r="J192" s="237"/>
      <c r="K192" s="237"/>
      <c r="L192" s="242"/>
      <c r="M192" s="243"/>
      <c r="N192" s="244"/>
      <c r="O192" s="244"/>
      <c r="P192" s="244"/>
      <c r="Q192" s="244"/>
      <c r="R192" s="244"/>
      <c r="S192" s="244"/>
      <c r="T192" s="245"/>
      <c r="AT192" s="246" t="s">
        <v>130</v>
      </c>
      <c r="AU192" s="246" t="s">
        <v>86</v>
      </c>
      <c r="AV192" s="13" t="s">
        <v>126</v>
      </c>
      <c r="AW192" s="13" t="s">
        <v>37</v>
      </c>
      <c r="AX192" s="13" t="s">
        <v>84</v>
      </c>
      <c r="AY192" s="246" t="s">
        <v>119</v>
      </c>
    </row>
    <row r="193" s="1" customFormat="1" ht="22.5" customHeight="1">
      <c r="B193" s="38"/>
      <c r="C193" s="200" t="s">
        <v>273</v>
      </c>
      <c r="D193" s="200" t="s">
        <v>121</v>
      </c>
      <c r="E193" s="201" t="s">
        <v>274</v>
      </c>
      <c r="F193" s="202" t="s">
        <v>275</v>
      </c>
      <c r="G193" s="203" t="s">
        <v>264</v>
      </c>
      <c r="H193" s="204">
        <v>1801.404</v>
      </c>
      <c r="I193" s="205"/>
      <c r="J193" s="206">
        <f>ROUND(I193*H193,2)</f>
        <v>0</v>
      </c>
      <c r="K193" s="202" t="s">
        <v>125</v>
      </c>
      <c r="L193" s="43"/>
      <c r="M193" s="207" t="s">
        <v>19</v>
      </c>
      <c r="N193" s="208" t="s">
        <v>47</v>
      </c>
      <c r="O193" s="79"/>
      <c r="P193" s="209">
        <f>O193*H193</f>
        <v>0</v>
      </c>
      <c r="Q193" s="209">
        <v>0</v>
      </c>
      <c r="R193" s="209">
        <f>Q193*H193</f>
        <v>0</v>
      </c>
      <c r="S193" s="209">
        <v>0</v>
      </c>
      <c r="T193" s="210">
        <f>S193*H193</f>
        <v>0</v>
      </c>
      <c r="AR193" s="17" t="s">
        <v>126</v>
      </c>
      <c r="AT193" s="17" t="s">
        <v>121</v>
      </c>
      <c r="AU193" s="17" t="s">
        <v>86</v>
      </c>
      <c r="AY193" s="17" t="s">
        <v>119</v>
      </c>
      <c r="BE193" s="211">
        <f>IF(N193="základní",J193,0)</f>
        <v>0</v>
      </c>
      <c r="BF193" s="211">
        <f>IF(N193="snížená",J193,0)</f>
        <v>0</v>
      </c>
      <c r="BG193" s="211">
        <f>IF(N193="zákl. přenesená",J193,0)</f>
        <v>0</v>
      </c>
      <c r="BH193" s="211">
        <f>IF(N193="sníž. přenesená",J193,0)</f>
        <v>0</v>
      </c>
      <c r="BI193" s="211">
        <f>IF(N193="nulová",J193,0)</f>
        <v>0</v>
      </c>
      <c r="BJ193" s="17" t="s">
        <v>84</v>
      </c>
      <c r="BK193" s="211">
        <f>ROUND(I193*H193,2)</f>
        <v>0</v>
      </c>
      <c r="BL193" s="17" t="s">
        <v>126</v>
      </c>
      <c r="BM193" s="17" t="s">
        <v>276</v>
      </c>
    </row>
    <row r="194" s="1" customFormat="1">
      <c r="B194" s="38"/>
      <c r="C194" s="39"/>
      <c r="D194" s="212" t="s">
        <v>128</v>
      </c>
      <c r="E194" s="39"/>
      <c r="F194" s="213" t="s">
        <v>277</v>
      </c>
      <c r="G194" s="39"/>
      <c r="H194" s="39"/>
      <c r="I194" s="126"/>
      <c r="J194" s="39"/>
      <c r="K194" s="39"/>
      <c r="L194" s="43"/>
      <c r="M194" s="214"/>
      <c r="N194" s="79"/>
      <c r="O194" s="79"/>
      <c r="P194" s="79"/>
      <c r="Q194" s="79"/>
      <c r="R194" s="79"/>
      <c r="S194" s="79"/>
      <c r="T194" s="80"/>
      <c r="AT194" s="17" t="s">
        <v>128</v>
      </c>
      <c r="AU194" s="17" t="s">
        <v>86</v>
      </c>
    </row>
    <row r="195" s="12" customFormat="1">
      <c r="B195" s="225"/>
      <c r="C195" s="226"/>
      <c r="D195" s="212" t="s">
        <v>130</v>
      </c>
      <c r="E195" s="227" t="s">
        <v>19</v>
      </c>
      <c r="F195" s="228" t="s">
        <v>278</v>
      </c>
      <c r="G195" s="226"/>
      <c r="H195" s="229">
        <v>914.39999999999998</v>
      </c>
      <c r="I195" s="230"/>
      <c r="J195" s="226"/>
      <c r="K195" s="226"/>
      <c r="L195" s="231"/>
      <c r="M195" s="232"/>
      <c r="N195" s="233"/>
      <c r="O195" s="233"/>
      <c r="P195" s="233"/>
      <c r="Q195" s="233"/>
      <c r="R195" s="233"/>
      <c r="S195" s="233"/>
      <c r="T195" s="234"/>
      <c r="AT195" s="235" t="s">
        <v>130</v>
      </c>
      <c r="AU195" s="235" t="s">
        <v>86</v>
      </c>
      <c r="AV195" s="12" t="s">
        <v>86</v>
      </c>
      <c r="AW195" s="12" t="s">
        <v>37</v>
      </c>
      <c r="AX195" s="12" t="s">
        <v>76</v>
      </c>
      <c r="AY195" s="235" t="s">
        <v>119</v>
      </c>
    </row>
    <row r="196" s="12" customFormat="1">
      <c r="B196" s="225"/>
      <c r="C196" s="226"/>
      <c r="D196" s="212" t="s">
        <v>130</v>
      </c>
      <c r="E196" s="227" t="s">
        <v>19</v>
      </c>
      <c r="F196" s="228" t="s">
        <v>279</v>
      </c>
      <c r="G196" s="226"/>
      <c r="H196" s="229">
        <v>928.04399999999998</v>
      </c>
      <c r="I196" s="230"/>
      <c r="J196" s="226"/>
      <c r="K196" s="226"/>
      <c r="L196" s="231"/>
      <c r="M196" s="232"/>
      <c r="N196" s="233"/>
      <c r="O196" s="233"/>
      <c r="P196" s="233"/>
      <c r="Q196" s="233"/>
      <c r="R196" s="233"/>
      <c r="S196" s="233"/>
      <c r="T196" s="234"/>
      <c r="AT196" s="235" t="s">
        <v>130</v>
      </c>
      <c r="AU196" s="235" t="s">
        <v>86</v>
      </c>
      <c r="AV196" s="12" t="s">
        <v>86</v>
      </c>
      <c r="AW196" s="12" t="s">
        <v>37</v>
      </c>
      <c r="AX196" s="12" t="s">
        <v>76</v>
      </c>
      <c r="AY196" s="235" t="s">
        <v>119</v>
      </c>
    </row>
    <row r="197" s="12" customFormat="1">
      <c r="B197" s="225"/>
      <c r="C197" s="226"/>
      <c r="D197" s="212" t="s">
        <v>130</v>
      </c>
      <c r="E197" s="227" t="s">
        <v>19</v>
      </c>
      <c r="F197" s="228" t="s">
        <v>280</v>
      </c>
      <c r="G197" s="226"/>
      <c r="H197" s="229">
        <v>-41.039999999999999</v>
      </c>
      <c r="I197" s="230"/>
      <c r="J197" s="226"/>
      <c r="K197" s="226"/>
      <c r="L197" s="231"/>
      <c r="M197" s="232"/>
      <c r="N197" s="233"/>
      <c r="O197" s="233"/>
      <c r="P197" s="233"/>
      <c r="Q197" s="233"/>
      <c r="R197" s="233"/>
      <c r="S197" s="233"/>
      <c r="T197" s="234"/>
      <c r="AT197" s="235" t="s">
        <v>130</v>
      </c>
      <c r="AU197" s="235" t="s">
        <v>86</v>
      </c>
      <c r="AV197" s="12" t="s">
        <v>86</v>
      </c>
      <c r="AW197" s="12" t="s">
        <v>37</v>
      </c>
      <c r="AX197" s="12" t="s">
        <v>76</v>
      </c>
      <c r="AY197" s="235" t="s">
        <v>119</v>
      </c>
    </row>
    <row r="198" s="13" customFormat="1">
      <c r="B198" s="236"/>
      <c r="C198" s="237"/>
      <c r="D198" s="212" t="s">
        <v>130</v>
      </c>
      <c r="E198" s="238" t="s">
        <v>19</v>
      </c>
      <c r="F198" s="239" t="s">
        <v>143</v>
      </c>
      <c r="G198" s="237"/>
      <c r="H198" s="240">
        <v>1801.404</v>
      </c>
      <c r="I198" s="241"/>
      <c r="J198" s="237"/>
      <c r="K198" s="237"/>
      <c r="L198" s="242"/>
      <c r="M198" s="243"/>
      <c r="N198" s="244"/>
      <c r="O198" s="244"/>
      <c r="P198" s="244"/>
      <c r="Q198" s="244"/>
      <c r="R198" s="244"/>
      <c r="S198" s="244"/>
      <c r="T198" s="245"/>
      <c r="AT198" s="246" t="s">
        <v>130</v>
      </c>
      <c r="AU198" s="246" t="s">
        <v>86</v>
      </c>
      <c r="AV198" s="13" t="s">
        <v>126</v>
      </c>
      <c r="AW198" s="13" t="s">
        <v>37</v>
      </c>
      <c r="AX198" s="13" t="s">
        <v>84</v>
      </c>
      <c r="AY198" s="246" t="s">
        <v>119</v>
      </c>
    </row>
    <row r="199" s="1" customFormat="1" ht="16.5" customHeight="1">
      <c r="B199" s="38"/>
      <c r="C199" s="200" t="s">
        <v>281</v>
      </c>
      <c r="D199" s="200" t="s">
        <v>121</v>
      </c>
      <c r="E199" s="201" t="s">
        <v>282</v>
      </c>
      <c r="F199" s="202" t="s">
        <v>283</v>
      </c>
      <c r="G199" s="203" t="s">
        <v>124</v>
      </c>
      <c r="H199" s="204">
        <v>225</v>
      </c>
      <c r="I199" s="205"/>
      <c r="J199" s="206">
        <f>ROUND(I199*H199,2)</f>
        <v>0</v>
      </c>
      <c r="K199" s="202" t="s">
        <v>125</v>
      </c>
      <c r="L199" s="43"/>
      <c r="M199" s="207" t="s">
        <v>19</v>
      </c>
      <c r="N199" s="208" t="s">
        <v>47</v>
      </c>
      <c r="O199" s="79"/>
      <c r="P199" s="209">
        <f>O199*H199</f>
        <v>0</v>
      </c>
      <c r="Q199" s="209">
        <v>0</v>
      </c>
      <c r="R199" s="209">
        <f>Q199*H199</f>
        <v>0</v>
      </c>
      <c r="S199" s="209">
        <v>0</v>
      </c>
      <c r="T199" s="210">
        <f>S199*H199</f>
        <v>0</v>
      </c>
      <c r="AR199" s="17" t="s">
        <v>126</v>
      </c>
      <c r="AT199" s="17" t="s">
        <v>121</v>
      </c>
      <c r="AU199" s="17" t="s">
        <v>86</v>
      </c>
      <c r="AY199" s="17" t="s">
        <v>119</v>
      </c>
      <c r="BE199" s="211">
        <f>IF(N199="základní",J199,0)</f>
        <v>0</v>
      </c>
      <c r="BF199" s="211">
        <f>IF(N199="snížená",J199,0)</f>
        <v>0</v>
      </c>
      <c r="BG199" s="211">
        <f>IF(N199="zákl. přenesená",J199,0)</f>
        <v>0</v>
      </c>
      <c r="BH199" s="211">
        <f>IF(N199="sníž. přenesená",J199,0)</f>
        <v>0</v>
      </c>
      <c r="BI199" s="211">
        <f>IF(N199="nulová",J199,0)</f>
        <v>0</v>
      </c>
      <c r="BJ199" s="17" t="s">
        <v>84</v>
      </c>
      <c r="BK199" s="211">
        <f>ROUND(I199*H199,2)</f>
        <v>0</v>
      </c>
      <c r="BL199" s="17" t="s">
        <v>126</v>
      </c>
      <c r="BM199" s="17" t="s">
        <v>284</v>
      </c>
    </row>
    <row r="200" s="1" customFormat="1">
      <c r="B200" s="38"/>
      <c r="C200" s="39"/>
      <c r="D200" s="212" t="s">
        <v>128</v>
      </c>
      <c r="E200" s="39"/>
      <c r="F200" s="213" t="s">
        <v>285</v>
      </c>
      <c r="G200" s="39"/>
      <c r="H200" s="39"/>
      <c r="I200" s="126"/>
      <c r="J200" s="39"/>
      <c r="K200" s="39"/>
      <c r="L200" s="43"/>
      <c r="M200" s="214"/>
      <c r="N200" s="79"/>
      <c r="O200" s="79"/>
      <c r="P200" s="79"/>
      <c r="Q200" s="79"/>
      <c r="R200" s="79"/>
      <c r="S200" s="79"/>
      <c r="T200" s="80"/>
      <c r="AT200" s="17" t="s">
        <v>128</v>
      </c>
      <c r="AU200" s="17" t="s">
        <v>86</v>
      </c>
    </row>
    <row r="201" s="11" customFormat="1">
      <c r="B201" s="215"/>
      <c r="C201" s="216"/>
      <c r="D201" s="212" t="s">
        <v>130</v>
      </c>
      <c r="E201" s="217" t="s">
        <v>19</v>
      </c>
      <c r="F201" s="218" t="s">
        <v>131</v>
      </c>
      <c r="G201" s="216"/>
      <c r="H201" s="217" t="s">
        <v>19</v>
      </c>
      <c r="I201" s="219"/>
      <c r="J201" s="216"/>
      <c r="K201" s="216"/>
      <c r="L201" s="220"/>
      <c r="M201" s="221"/>
      <c r="N201" s="222"/>
      <c r="O201" s="222"/>
      <c r="P201" s="222"/>
      <c r="Q201" s="222"/>
      <c r="R201" s="222"/>
      <c r="S201" s="222"/>
      <c r="T201" s="223"/>
      <c r="AT201" s="224" t="s">
        <v>130</v>
      </c>
      <c r="AU201" s="224" t="s">
        <v>86</v>
      </c>
      <c r="AV201" s="11" t="s">
        <v>84</v>
      </c>
      <c r="AW201" s="11" t="s">
        <v>37</v>
      </c>
      <c r="AX201" s="11" t="s">
        <v>76</v>
      </c>
      <c r="AY201" s="224" t="s">
        <v>119</v>
      </c>
    </row>
    <row r="202" s="12" customFormat="1">
      <c r="B202" s="225"/>
      <c r="C202" s="226"/>
      <c r="D202" s="212" t="s">
        <v>130</v>
      </c>
      <c r="E202" s="227" t="s">
        <v>19</v>
      </c>
      <c r="F202" s="228" t="s">
        <v>286</v>
      </c>
      <c r="G202" s="226"/>
      <c r="H202" s="229">
        <v>225</v>
      </c>
      <c r="I202" s="230"/>
      <c r="J202" s="226"/>
      <c r="K202" s="226"/>
      <c r="L202" s="231"/>
      <c r="M202" s="232"/>
      <c r="N202" s="233"/>
      <c r="O202" s="233"/>
      <c r="P202" s="233"/>
      <c r="Q202" s="233"/>
      <c r="R202" s="233"/>
      <c r="S202" s="233"/>
      <c r="T202" s="234"/>
      <c r="AT202" s="235" t="s">
        <v>130</v>
      </c>
      <c r="AU202" s="235" t="s">
        <v>86</v>
      </c>
      <c r="AV202" s="12" t="s">
        <v>86</v>
      </c>
      <c r="AW202" s="12" t="s">
        <v>37</v>
      </c>
      <c r="AX202" s="12" t="s">
        <v>84</v>
      </c>
      <c r="AY202" s="235" t="s">
        <v>119</v>
      </c>
    </row>
    <row r="203" s="1" customFormat="1" ht="16.5" customHeight="1">
      <c r="B203" s="38"/>
      <c r="C203" s="258" t="s">
        <v>287</v>
      </c>
      <c r="D203" s="258" t="s">
        <v>261</v>
      </c>
      <c r="E203" s="259" t="s">
        <v>288</v>
      </c>
      <c r="F203" s="260" t="s">
        <v>289</v>
      </c>
      <c r="G203" s="261" t="s">
        <v>264</v>
      </c>
      <c r="H203" s="262">
        <v>54.719999999999999</v>
      </c>
      <c r="I203" s="263"/>
      <c r="J203" s="264">
        <f>ROUND(I203*H203,2)</f>
        <v>0</v>
      </c>
      <c r="K203" s="260" t="s">
        <v>125</v>
      </c>
      <c r="L203" s="265"/>
      <c r="M203" s="266" t="s">
        <v>19</v>
      </c>
      <c r="N203" s="267" t="s">
        <v>47</v>
      </c>
      <c r="O203" s="79"/>
      <c r="P203" s="209">
        <f>O203*H203</f>
        <v>0</v>
      </c>
      <c r="Q203" s="209">
        <v>1</v>
      </c>
      <c r="R203" s="209">
        <f>Q203*H203</f>
        <v>54.719999999999999</v>
      </c>
      <c r="S203" s="209">
        <v>0</v>
      </c>
      <c r="T203" s="210">
        <f>S203*H203</f>
        <v>0</v>
      </c>
      <c r="AR203" s="17" t="s">
        <v>172</v>
      </c>
      <c r="AT203" s="17" t="s">
        <v>261</v>
      </c>
      <c r="AU203" s="17" t="s">
        <v>86</v>
      </c>
      <c r="AY203" s="17" t="s">
        <v>119</v>
      </c>
      <c r="BE203" s="211">
        <f>IF(N203="základní",J203,0)</f>
        <v>0</v>
      </c>
      <c r="BF203" s="211">
        <f>IF(N203="snížená",J203,0)</f>
        <v>0</v>
      </c>
      <c r="BG203" s="211">
        <f>IF(N203="zákl. přenesená",J203,0)</f>
        <v>0</v>
      </c>
      <c r="BH203" s="211">
        <f>IF(N203="sníž. přenesená",J203,0)</f>
        <v>0</v>
      </c>
      <c r="BI203" s="211">
        <f>IF(N203="nulová",J203,0)</f>
        <v>0</v>
      </c>
      <c r="BJ203" s="17" t="s">
        <v>84</v>
      </c>
      <c r="BK203" s="211">
        <f>ROUND(I203*H203,2)</f>
        <v>0</v>
      </c>
      <c r="BL203" s="17" t="s">
        <v>126</v>
      </c>
      <c r="BM203" s="17" t="s">
        <v>290</v>
      </c>
    </row>
    <row r="204" s="11" customFormat="1">
      <c r="B204" s="215"/>
      <c r="C204" s="216"/>
      <c r="D204" s="212" t="s">
        <v>130</v>
      </c>
      <c r="E204" s="217" t="s">
        <v>19</v>
      </c>
      <c r="F204" s="218" t="s">
        <v>131</v>
      </c>
      <c r="G204" s="216"/>
      <c r="H204" s="217" t="s">
        <v>19</v>
      </c>
      <c r="I204" s="219"/>
      <c r="J204" s="216"/>
      <c r="K204" s="216"/>
      <c r="L204" s="220"/>
      <c r="M204" s="221"/>
      <c r="N204" s="222"/>
      <c r="O204" s="222"/>
      <c r="P204" s="222"/>
      <c r="Q204" s="222"/>
      <c r="R204" s="222"/>
      <c r="S204" s="222"/>
      <c r="T204" s="223"/>
      <c r="AT204" s="224" t="s">
        <v>130</v>
      </c>
      <c r="AU204" s="224" t="s">
        <v>86</v>
      </c>
      <c r="AV204" s="11" t="s">
        <v>84</v>
      </c>
      <c r="AW204" s="11" t="s">
        <v>37</v>
      </c>
      <c r="AX204" s="11" t="s">
        <v>76</v>
      </c>
      <c r="AY204" s="224" t="s">
        <v>119</v>
      </c>
    </row>
    <row r="205" s="12" customFormat="1">
      <c r="B205" s="225"/>
      <c r="C205" s="226"/>
      <c r="D205" s="212" t="s">
        <v>130</v>
      </c>
      <c r="E205" s="227" t="s">
        <v>19</v>
      </c>
      <c r="F205" s="228" t="s">
        <v>291</v>
      </c>
      <c r="G205" s="226"/>
      <c r="H205" s="229">
        <v>54.719999999999999</v>
      </c>
      <c r="I205" s="230"/>
      <c r="J205" s="226"/>
      <c r="K205" s="226"/>
      <c r="L205" s="231"/>
      <c r="M205" s="232"/>
      <c r="N205" s="233"/>
      <c r="O205" s="233"/>
      <c r="P205" s="233"/>
      <c r="Q205" s="233"/>
      <c r="R205" s="233"/>
      <c r="S205" s="233"/>
      <c r="T205" s="234"/>
      <c r="AT205" s="235" t="s">
        <v>130</v>
      </c>
      <c r="AU205" s="235" t="s">
        <v>86</v>
      </c>
      <c r="AV205" s="12" t="s">
        <v>86</v>
      </c>
      <c r="AW205" s="12" t="s">
        <v>37</v>
      </c>
      <c r="AX205" s="12" t="s">
        <v>84</v>
      </c>
      <c r="AY205" s="235" t="s">
        <v>119</v>
      </c>
    </row>
    <row r="206" s="1" customFormat="1" ht="22.5" customHeight="1">
      <c r="B206" s="38"/>
      <c r="C206" s="200" t="s">
        <v>292</v>
      </c>
      <c r="D206" s="200" t="s">
        <v>121</v>
      </c>
      <c r="E206" s="201" t="s">
        <v>293</v>
      </c>
      <c r="F206" s="202" t="s">
        <v>294</v>
      </c>
      <c r="G206" s="203" t="s">
        <v>124</v>
      </c>
      <c r="H206" s="204">
        <v>225</v>
      </c>
      <c r="I206" s="205"/>
      <c r="J206" s="206">
        <f>ROUND(I206*H206,2)</f>
        <v>0</v>
      </c>
      <c r="K206" s="202" t="s">
        <v>125</v>
      </c>
      <c r="L206" s="43"/>
      <c r="M206" s="207" t="s">
        <v>19</v>
      </c>
      <c r="N206" s="208" t="s">
        <v>47</v>
      </c>
      <c r="O206" s="79"/>
      <c r="P206" s="209">
        <f>O206*H206</f>
        <v>0</v>
      </c>
      <c r="Q206" s="209">
        <v>0</v>
      </c>
      <c r="R206" s="209">
        <f>Q206*H206</f>
        <v>0</v>
      </c>
      <c r="S206" s="209">
        <v>0</v>
      </c>
      <c r="T206" s="210">
        <f>S206*H206</f>
        <v>0</v>
      </c>
      <c r="AR206" s="17" t="s">
        <v>126</v>
      </c>
      <c r="AT206" s="17" t="s">
        <v>121</v>
      </c>
      <c r="AU206" s="17" t="s">
        <v>86</v>
      </c>
      <c r="AY206" s="17" t="s">
        <v>119</v>
      </c>
      <c r="BE206" s="211">
        <f>IF(N206="základní",J206,0)</f>
        <v>0</v>
      </c>
      <c r="BF206" s="211">
        <f>IF(N206="snížená",J206,0)</f>
        <v>0</v>
      </c>
      <c r="BG206" s="211">
        <f>IF(N206="zákl. přenesená",J206,0)</f>
        <v>0</v>
      </c>
      <c r="BH206" s="211">
        <f>IF(N206="sníž. přenesená",J206,0)</f>
        <v>0</v>
      </c>
      <c r="BI206" s="211">
        <f>IF(N206="nulová",J206,0)</f>
        <v>0</v>
      </c>
      <c r="BJ206" s="17" t="s">
        <v>84</v>
      </c>
      <c r="BK206" s="211">
        <f>ROUND(I206*H206,2)</f>
        <v>0</v>
      </c>
      <c r="BL206" s="17" t="s">
        <v>126</v>
      </c>
      <c r="BM206" s="17" t="s">
        <v>295</v>
      </c>
    </row>
    <row r="207" s="1" customFormat="1">
      <c r="B207" s="38"/>
      <c r="C207" s="39"/>
      <c r="D207" s="212" t="s">
        <v>128</v>
      </c>
      <c r="E207" s="39"/>
      <c r="F207" s="213" t="s">
        <v>296</v>
      </c>
      <c r="G207" s="39"/>
      <c r="H207" s="39"/>
      <c r="I207" s="126"/>
      <c r="J207" s="39"/>
      <c r="K207" s="39"/>
      <c r="L207" s="43"/>
      <c r="M207" s="214"/>
      <c r="N207" s="79"/>
      <c r="O207" s="79"/>
      <c r="P207" s="79"/>
      <c r="Q207" s="79"/>
      <c r="R207" s="79"/>
      <c r="S207" s="79"/>
      <c r="T207" s="80"/>
      <c r="AT207" s="17" t="s">
        <v>128</v>
      </c>
      <c r="AU207" s="17" t="s">
        <v>86</v>
      </c>
    </row>
    <row r="208" s="11" customFormat="1">
      <c r="B208" s="215"/>
      <c r="C208" s="216"/>
      <c r="D208" s="212" t="s">
        <v>130</v>
      </c>
      <c r="E208" s="217" t="s">
        <v>19</v>
      </c>
      <c r="F208" s="218" t="s">
        <v>131</v>
      </c>
      <c r="G208" s="216"/>
      <c r="H208" s="217" t="s">
        <v>19</v>
      </c>
      <c r="I208" s="219"/>
      <c r="J208" s="216"/>
      <c r="K208" s="216"/>
      <c r="L208" s="220"/>
      <c r="M208" s="221"/>
      <c r="N208" s="222"/>
      <c r="O208" s="222"/>
      <c r="P208" s="222"/>
      <c r="Q208" s="222"/>
      <c r="R208" s="222"/>
      <c r="S208" s="222"/>
      <c r="T208" s="223"/>
      <c r="AT208" s="224" t="s">
        <v>130</v>
      </c>
      <c r="AU208" s="224" t="s">
        <v>86</v>
      </c>
      <c r="AV208" s="11" t="s">
        <v>84</v>
      </c>
      <c r="AW208" s="11" t="s">
        <v>37</v>
      </c>
      <c r="AX208" s="11" t="s">
        <v>76</v>
      </c>
      <c r="AY208" s="224" t="s">
        <v>119</v>
      </c>
    </row>
    <row r="209" s="12" customFormat="1">
      <c r="B209" s="225"/>
      <c r="C209" s="226"/>
      <c r="D209" s="212" t="s">
        <v>130</v>
      </c>
      <c r="E209" s="227" t="s">
        <v>19</v>
      </c>
      <c r="F209" s="228" t="s">
        <v>297</v>
      </c>
      <c r="G209" s="226"/>
      <c r="H209" s="229">
        <v>225</v>
      </c>
      <c r="I209" s="230"/>
      <c r="J209" s="226"/>
      <c r="K209" s="226"/>
      <c r="L209" s="231"/>
      <c r="M209" s="232"/>
      <c r="N209" s="233"/>
      <c r="O209" s="233"/>
      <c r="P209" s="233"/>
      <c r="Q209" s="233"/>
      <c r="R209" s="233"/>
      <c r="S209" s="233"/>
      <c r="T209" s="234"/>
      <c r="AT209" s="235" t="s">
        <v>130</v>
      </c>
      <c r="AU209" s="235" t="s">
        <v>86</v>
      </c>
      <c r="AV209" s="12" t="s">
        <v>86</v>
      </c>
      <c r="AW209" s="12" t="s">
        <v>37</v>
      </c>
      <c r="AX209" s="12" t="s">
        <v>84</v>
      </c>
      <c r="AY209" s="235" t="s">
        <v>119</v>
      </c>
    </row>
    <row r="210" s="1" customFormat="1" ht="16.5" customHeight="1">
      <c r="B210" s="38"/>
      <c r="C210" s="258" t="s">
        <v>298</v>
      </c>
      <c r="D210" s="258" t="s">
        <v>261</v>
      </c>
      <c r="E210" s="259" t="s">
        <v>299</v>
      </c>
      <c r="F210" s="260" t="s">
        <v>300</v>
      </c>
      <c r="G210" s="261" t="s">
        <v>301</v>
      </c>
      <c r="H210" s="262">
        <v>11.475</v>
      </c>
      <c r="I210" s="263"/>
      <c r="J210" s="264">
        <f>ROUND(I210*H210,2)</f>
        <v>0</v>
      </c>
      <c r="K210" s="260" t="s">
        <v>125</v>
      </c>
      <c r="L210" s="265"/>
      <c r="M210" s="266" t="s">
        <v>19</v>
      </c>
      <c r="N210" s="267" t="s">
        <v>47</v>
      </c>
      <c r="O210" s="79"/>
      <c r="P210" s="209">
        <f>O210*H210</f>
        <v>0</v>
      </c>
      <c r="Q210" s="209">
        <v>0.001</v>
      </c>
      <c r="R210" s="209">
        <f>Q210*H210</f>
        <v>0.011474999999999999</v>
      </c>
      <c r="S210" s="209">
        <v>0</v>
      </c>
      <c r="T210" s="210">
        <f>S210*H210</f>
        <v>0</v>
      </c>
      <c r="AR210" s="17" t="s">
        <v>172</v>
      </c>
      <c r="AT210" s="17" t="s">
        <v>261</v>
      </c>
      <c r="AU210" s="17" t="s">
        <v>86</v>
      </c>
      <c r="AY210" s="17" t="s">
        <v>119</v>
      </c>
      <c r="BE210" s="211">
        <f>IF(N210="základní",J210,0)</f>
        <v>0</v>
      </c>
      <c r="BF210" s="211">
        <f>IF(N210="snížená",J210,0)</f>
        <v>0</v>
      </c>
      <c r="BG210" s="211">
        <f>IF(N210="zákl. přenesená",J210,0)</f>
        <v>0</v>
      </c>
      <c r="BH210" s="211">
        <f>IF(N210="sníž. přenesená",J210,0)</f>
        <v>0</v>
      </c>
      <c r="BI210" s="211">
        <f>IF(N210="nulová",J210,0)</f>
        <v>0</v>
      </c>
      <c r="BJ210" s="17" t="s">
        <v>84</v>
      </c>
      <c r="BK210" s="211">
        <f>ROUND(I210*H210,2)</f>
        <v>0</v>
      </c>
      <c r="BL210" s="17" t="s">
        <v>126</v>
      </c>
      <c r="BM210" s="17" t="s">
        <v>302</v>
      </c>
    </row>
    <row r="211" s="12" customFormat="1">
      <c r="B211" s="225"/>
      <c r="C211" s="226"/>
      <c r="D211" s="212" t="s">
        <v>130</v>
      </c>
      <c r="E211" s="227" t="s">
        <v>19</v>
      </c>
      <c r="F211" s="228" t="s">
        <v>303</v>
      </c>
      <c r="G211" s="226"/>
      <c r="H211" s="229">
        <v>11.475</v>
      </c>
      <c r="I211" s="230"/>
      <c r="J211" s="226"/>
      <c r="K211" s="226"/>
      <c r="L211" s="231"/>
      <c r="M211" s="232"/>
      <c r="N211" s="233"/>
      <c r="O211" s="233"/>
      <c r="P211" s="233"/>
      <c r="Q211" s="233"/>
      <c r="R211" s="233"/>
      <c r="S211" s="233"/>
      <c r="T211" s="234"/>
      <c r="AT211" s="235" t="s">
        <v>130</v>
      </c>
      <c r="AU211" s="235" t="s">
        <v>86</v>
      </c>
      <c r="AV211" s="12" t="s">
        <v>86</v>
      </c>
      <c r="AW211" s="12" t="s">
        <v>37</v>
      </c>
      <c r="AX211" s="12" t="s">
        <v>84</v>
      </c>
      <c r="AY211" s="235" t="s">
        <v>119</v>
      </c>
    </row>
    <row r="212" s="1" customFormat="1" ht="16.5" customHeight="1">
      <c r="B212" s="38"/>
      <c r="C212" s="200" t="s">
        <v>304</v>
      </c>
      <c r="D212" s="200" t="s">
        <v>121</v>
      </c>
      <c r="E212" s="201" t="s">
        <v>305</v>
      </c>
      <c r="F212" s="202" t="s">
        <v>306</v>
      </c>
      <c r="G212" s="203" t="s">
        <v>124</v>
      </c>
      <c r="H212" s="204">
        <v>1288.9500000000001</v>
      </c>
      <c r="I212" s="205"/>
      <c r="J212" s="206">
        <f>ROUND(I212*H212,2)</f>
        <v>0</v>
      </c>
      <c r="K212" s="202" t="s">
        <v>125</v>
      </c>
      <c r="L212" s="43"/>
      <c r="M212" s="207" t="s">
        <v>19</v>
      </c>
      <c r="N212" s="208" t="s">
        <v>47</v>
      </c>
      <c r="O212" s="79"/>
      <c r="P212" s="209">
        <f>O212*H212</f>
        <v>0</v>
      </c>
      <c r="Q212" s="209">
        <v>0</v>
      </c>
      <c r="R212" s="209">
        <f>Q212*H212</f>
        <v>0</v>
      </c>
      <c r="S212" s="209">
        <v>0</v>
      </c>
      <c r="T212" s="210">
        <f>S212*H212</f>
        <v>0</v>
      </c>
      <c r="AR212" s="17" t="s">
        <v>126</v>
      </c>
      <c r="AT212" s="17" t="s">
        <v>121</v>
      </c>
      <c r="AU212" s="17" t="s">
        <v>86</v>
      </c>
      <c r="AY212" s="17" t="s">
        <v>119</v>
      </c>
      <c r="BE212" s="211">
        <f>IF(N212="základní",J212,0)</f>
        <v>0</v>
      </c>
      <c r="BF212" s="211">
        <f>IF(N212="snížená",J212,0)</f>
        <v>0</v>
      </c>
      <c r="BG212" s="211">
        <f>IF(N212="zákl. přenesená",J212,0)</f>
        <v>0</v>
      </c>
      <c r="BH212" s="211">
        <f>IF(N212="sníž. přenesená",J212,0)</f>
        <v>0</v>
      </c>
      <c r="BI212" s="211">
        <f>IF(N212="nulová",J212,0)</f>
        <v>0</v>
      </c>
      <c r="BJ212" s="17" t="s">
        <v>84</v>
      </c>
      <c r="BK212" s="211">
        <f>ROUND(I212*H212,2)</f>
        <v>0</v>
      </c>
      <c r="BL212" s="17" t="s">
        <v>126</v>
      </c>
      <c r="BM212" s="17" t="s">
        <v>307</v>
      </c>
    </row>
    <row r="213" s="1" customFormat="1">
      <c r="B213" s="38"/>
      <c r="C213" s="39"/>
      <c r="D213" s="212" t="s">
        <v>128</v>
      </c>
      <c r="E213" s="39"/>
      <c r="F213" s="213" t="s">
        <v>308</v>
      </c>
      <c r="G213" s="39"/>
      <c r="H213" s="39"/>
      <c r="I213" s="126"/>
      <c r="J213" s="39"/>
      <c r="K213" s="39"/>
      <c r="L213" s="43"/>
      <c r="M213" s="214"/>
      <c r="N213" s="79"/>
      <c r="O213" s="79"/>
      <c r="P213" s="79"/>
      <c r="Q213" s="79"/>
      <c r="R213" s="79"/>
      <c r="S213" s="79"/>
      <c r="T213" s="80"/>
      <c r="AT213" s="17" t="s">
        <v>128</v>
      </c>
      <c r="AU213" s="17" t="s">
        <v>86</v>
      </c>
    </row>
    <row r="214" s="11" customFormat="1">
      <c r="B214" s="215"/>
      <c r="C214" s="216"/>
      <c r="D214" s="212" t="s">
        <v>130</v>
      </c>
      <c r="E214" s="217" t="s">
        <v>19</v>
      </c>
      <c r="F214" s="218" t="s">
        <v>131</v>
      </c>
      <c r="G214" s="216"/>
      <c r="H214" s="217" t="s">
        <v>19</v>
      </c>
      <c r="I214" s="219"/>
      <c r="J214" s="216"/>
      <c r="K214" s="216"/>
      <c r="L214" s="220"/>
      <c r="M214" s="221"/>
      <c r="N214" s="222"/>
      <c r="O214" s="222"/>
      <c r="P214" s="222"/>
      <c r="Q214" s="222"/>
      <c r="R214" s="222"/>
      <c r="S214" s="222"/>
      <c r="T214" s="223"/>
      <c r="AT214" s="224" t="s">
        <v>130</v>
      </c>
      <c r="AU214" s="224" t="s">
        <v>86</v>
      </c>
      <c r="AV214" s="11" t="s">
        <v>84</v>
      </c>
      <c r="AW214" s="11" t="s">
        <v>37</v>
      </c>
      <c r="AX214" s="11" t="s">
        <v>76</v>
      </c>
      <c r="AY214" s="224" t="s">
        <v>119</v>
      </c>
    </row>
    <row r="215" s="12" customFormat="1">
      <c r="B215" s="225"/>
      <c r="C215" s="226"/>
      <c r="D215" s="212" t="s">
        <v>130</v>
      </c>
      <c r="E215" s="227" t="s">
        <v>19</v>
      </c>
      <c r="F215" s="228" t="s">
        <v>309</v>
      </c>
      <c r="G215" s="226"/>
      <c r="H215" s="229">
        <v>724</v>
      </c>
      <c r="I215" s="230"/>
      <c r="J215" s="226"/>
      <c r="K215" s="226"/>
      <c r="L215" s="231"/>
      <c r="M215" s="232"/>
      <c r="N215" s="233"/>
      <c r="O215" s="233"/>
      <c r="P215" s="233"/>
      <c r="Q215" s="233"/>
      <c r="R215" s="233"/>
      <c r="S215" s="233"/>
      <c r="T215" s="234"/>
      <c r="AT215" s="235" t="s">
        <v>130</v>
      </c>
      <c r="AU215" s="235" t="s">
        <v>86</v>
      </c>
      <c r="AV215" s="12" t="s">
        <v>86</v>
      </c>
      <c r="AW215" s="12" t="s">
        <v>37</v>
      </c>
      <c r="AX215" s="12" t="s">
        <v>76</v>
      </c>
      <c r="AY215" s="235" t="s">
        <v>119</v>
      </c>
    </row>
    <row r="216" s="12" customFormat="1">
      <c r="B216" s="225"/>
      <c r="C216" s="226"/>
      <c r="D216" s="212" t="s">
        <v>130</v>
      </c>
      <c r="E216" s="227" t="s">
        <v>19</v>
      </c>
      <c r="F216" s="228" t="s">
        <v>310</v>
      </c>
      <c r="G216" s="226"/>
      <c r="H216" s="229">
        <v>564.95000000000005</v>
      </c>
      <c r="I216" s="230"/>
      <c r="J216" s="226"/>
      <c r="K216" s="226"/>
      <c r="L216" s="231"/>
      <c r="M216" s="232"/>
      <c r="N216" s="233"/>
      <c r="O216" s="233"/>
      <c r="P216" s="233"/>
      <c r="Q216" s="233"/>
      <c r="R216" s="233"/>
      <c r="S216" s="233"/>
      <c r="T216" s="234"/>
      <c r="AT216" s="235" t="s">
        <v>130</v>
      </c>
      <c r="AU216" s="235" t="s">
        <v>86</v>
      </c>
      <c r="AV216" s="12" t="s">
        <v>86</v>
      </c>
      <c r="AW216" s="12" t="s">
        <v>37</v>
      </c>
      <c r="AX216" s="12" t="s">
        <v>76</v>
      </c>
      <c r="AY216" s="235" t="s">
        <v>119</v>
      </c>
    </row>
    <row r="217" s="13" customFormat="1">
      <c r="B217" s="236"/>
      <c r="C217" s="237"/>
      <c r="D217" s="212" t="s">
        <v>130</v>
      </c>
      <c r="E217" s="238" t="s">
        <v>19</v>
      </c>
      <c r="F217" s="239" t="s">
        <v>143</v>
      </c>
      <c r="G217" s="237"/>
      <c r="H217" s="240">
        <v>1288.9500000000001</v>
      </c>
      <c r="I217" s="241"/>
      <c r="J217" s="237"/>
      <c r="K217" s="237"/>
      <c r="L217" s="242"/>
      <c r="M217" s="243"/>
      <c r="N217" s="244"/>
      <c r="O217" s="244"/>
      <c r="P217" s="244"/>
      <c r="Q217" s="244"/>
      <c r="R217" s="244"/>
      <c r="S217" s="244"/>
      <c r="T217" s="245"/>
      <c r="AT217" s="246" t="s">
        <v>130</v>
      </c>
      <c r="AU217" s="246" t="s">
        <v>86</v>
      </c>
      <c r="AV217" s="13" t="s">
        <v>126</v>
      </c>
      <c r="AW217" s="13" t="s">
        <v>37</v>
      </c>
      <c r="AX217" s="13" t="s">
        <v>84</v>
      </c>
      <c r="AY217" s="246" t="s">
        <v>119</v>
      </c>
    </row>
    <row r="218" s="1" customFormat="1" ht="22.5" customHeight="1">
      <c r="B218" s="38"/>
      <c r="C218" s="200" t="s">
        <v>311</v>
      </c>
      <c r="D218" s="200" t="s">
        <v>121</v>
      </c>
      <c r="E218" s="201" t="s">
        <v>312</v>
      </c>
      <c r="F218" s="202" t="s">
        <v>313</v>
      </c>
      <c r="G218" s="203" t="s">
        <v>124</v>
      </c>
      <c r="H218" s="204">
        <v>225</v>
      </c>
      <c r="I218" s="205"/>
      <c r="J218" s="206">
        <f>ROUND(I218*H218,2)</f>
        <v>0</v>
      </c>
      <c r="K218" s="202" t="s">
        <v>125</v>
      </c>
      <c r="L218" s="43"/>
      <c r="M218" s="207" t="s">
        <v>19</v>
      </c>
      <c r="N218" s="208" t="s">
        <v>47</v>
      </c>
      <c r="O218" s="79"/>
      <c r="P218" s="209">
        <f>O218*H218</f>
        <v>0</v>
      </c>
      <c r="Q218" s="209">
        <v>0</v>
      </c>
      <c r="R218" s="209">
        <f>Q218*H218</f>
        <v>0</v>
      </c>
      <c r="S218" s="209">
        <v>0</v>
      </c>
      <c r="T218" s="210">
        <f>S218*H218</f>
        <v>0</v>
      </c>
      <c r="AR218" s="17" t="s">
        <v>126</v>
      </c>
      <c r="AT218" s="17" t="s">
        <v>121</v>
      </c>
      <c r="AU218" s="17" t="s">
        <v>86</v>
      </c>
      <c r="AY218" s="17" t="s">
        <v>119</v>
      </c>
      <c r="BE218" s="211">
        <f>IF(N218="základní",J218,0)</f>
        <v>0</v>
      </c>
      <c r="BF218" s="211">
        <f>IF(N218="snížená",J218,0)</f>
        <v>0</v>
      </c>
      <c r="BG218" s="211">
        <f>IF(N218="zákl. přenesená",J218,0)</f>
        <v>0</v>
      </c>
      <c r="BH218" s="211">
        <f>IF(N218="sníž. přenesená",J218,0)</f>
        <v>0</v>
      </c>
      <c r="BI218" s="211">
        <f>IF(N218="nulová",J218,0)</f>
        <v>0</v>
      </c>
      <c r="BJ218" s="17" t="s">
        <v>84</v>
      </c>
      <c r="BK218" s="211">
        <f>ROUND(I218*H218,2)</f>
        <v>0</v>
      </c>
      <c r="BL218" s="17" t="s">
        <v>126</v>
      </c>
      <c r="BM218" s="17" t="s">
        <v>314</v>
      </c>
    </row>
    <row r="219" s="1" customFormat="1">
      <c r="B219" s="38"/>
      <c r="C219" s="39"/>
      <c r="D219" s="212" t="s">
        <v>128</v>
      </c>
      <c r="E219" s="39"/>
      <c r="F219" s="213" t="s">
        <v>315</v>
      </c>
      <c r="G219" s="39"/>
      <c r="H219" s="39"/>
      <c r="I219" s="126"/>
      <c r="J219" s="39"/>
      <c r="K219" s="39"/>
      <c r="L219" s="43"/>
      <c r="M219" s="214"/>
      <c r="N219" s="79"/>
      <c r="O219" s="79"/>
      <c r="P219" s="79"/>
      <c r="Q219" s="79"/>
      <c r="R219" s="79"/>
      <c r="S219" s="79"/>
      <c r="T219" s="80"/>
      <c r="AT219" s="17" t="s">
        <v>128</v>
      </c>
      <c r="AU219" s="17" t="s">
        <v>86</v>
      </c>
    </row>
    <row r="220" s="11" customFormat="1">
      <c r="B220" s="215"/>
      <c r="C220" s="216"/>
      <c r="D220" s="212" t="s">
        <v>130</v>
      </c>
      <c r="E220" s="217" t="s">
        <v>19</v>
      </c>
      <c r="F220" s="218" t="s">
        <v>131</v>
      </c>
      <c r="G220" s="216"/>
      <c r="H220" s="217" t="s">
        <v>19</v>
      </c>
      <c r="I220" s="219"/>
      <c r="J220" s="216"/>
      <c r="K220" s="216"/>
      <c r="L220" s="220"/>
      <c r="M220" s="221"/>
      <c r="N220" s="222"/>
      <c r="O220" s="222"/>
      <c r="P220" s="222"/>
      <c r="Q220" s="222"/>
      <c r="R220" s="222"/>
      <c r="S220" s="222"/>
      <c r="T220" s="223"/>
      <c r="AT220" s="224" t="s">
        <v>130</v>
      </c>
      <c r="AU220" s="224" t="s">
        <v>86</v>
      </c>
      <c r="AV220" s="11" t="s">
        <v>84</v>
      </c>
      <c r="AW220" s="11" t="s">
        <v>37</v>
      </c>
      <c r="AX220" s="11" t="s">
        <v>76</v>
      </c>
      <c r="AY220" s="224" t="s">
        <v>119</v>
      </c>
    </row>
    <row r="221" s="12" customFormat="1">
      <c r="B221" s="225"/>
      <c r="C221" s="226"/>
      <c r="D221" s="212" t="s">
        <v>130</v>
      </c>
      <c r="E221" s="227" t="s">
        <v>19</v>
      </c>
      <c r="F221" s="228" t="s">
        <v>316</v>
      </c>
      <c r="G221" s="226"/>
      <c r="H221" s="229">
        <v>225</v>
      </c>
      <c r="I221" s="230"/>
      <c r="J221" s="226"/>
      <c r="K221" s="226"/>
      <c r="L221" s="231"/>
      <c r="M221" s="232"/>
      <c r="N221" s="233"/>
      <c r="O221" s="233"/>
      <c r="P221" s="233"/>
      <c r="Q221" s="233"/>
      <c r="R221" s="233"/>
      <c r="S221" s="233"/>
      <c r="T221" s="234"/>
      <c r="AT221" s="235" t="s">
        <v>130</v>
      </c>
      <c r="AU221" s="235" t="s">
        <v>86</v>
      </c>
      <c r="AV221" s="12" t="s">
        <v>86</v>
      </c>
      <c r="AW221" s="12" t="s">
        <v>37</v>
      </c>
      <c r="AX221" s="12" t="s">
        <v>84</v>
      </c>
      <c r="AY221" s="235" t="s">
        <v>119</v>
      </c>
    </row>
    <row r="222" s="10" customFormat="1" ht="22.8" customHeight="1">
      <c r="B222" s="184"/>
      <c r="C222" s="185"/>
      <c r="D222" s="186" t="s">
        <v>75</v>
      </c>
      <c r="E222" s="198" t="s">
        <v>144</v>
      </c>
      <c r="F222" s="198" t="s">
        <v>317</v>
      </c>
      <c r="G222" s="185"/>
      <c r="H222" s="185"/>
      <c r="I222" s="188"/>
      <c r="J222" s="199">
        <f>BK222</f>
        <v>0</v>
      </c>
      <c r="K222" s="185"/>
      <c r="L222" s="190"/>
      <c r="M222" s="191"/>
      <c r="N222" s="192"/>
      <c r="O222" s="192"/>
      <c r="P222" s="193">
        <f>SUM(P223:P236)</f>
        <v>0</v>
      </c>
      <c r="Q222" s="192"/>
      <c r="R222" s="193">
        <f>SUM(R223:R236)</f>
        <v>22.099823999999998</v>
      </c>
      <c r="S222" s="192"/>
      <c r="T222" s="194">
        <f>SUM(T223:T236)</f>
        <v>0</v>
      </c>
      <c r="AR222" s="195" t="s">
        <v>84</v>
      </c>
      <c r="AT222" s="196" t="s">
        <v>75</v>
      </c>
      <c r="AU222" s="196" t="s">
        <v>84</v>
      </c>
      <c r="AY222" s="195" t="s">
        <v>119</v>
      </c>
      <c r="BK222" s="197">
        <f>SUM(BK223:BK236)</f>
        <v>0</v>
      </c>
    </row>
    <row r="223" s="1" customFormat="1" ht="16.5" customHeight="1">
      <c r="B223" s="38"/>
      <c r="C223" s="200" t="s">
        <v>318</v>
      </c>
      <c r="D223" s="200" t="s">
        <v>121</v>
      </c>
      <c r="E223" s="201" t="s">
        <v>319</v>
      </c>
      <c r="F223" s="202" t="s">
        <v>320</v>
      </c>
      <c r="G223" s="203" t="s">
        <v>207</v>
      </c>
      <c r="H223" s="204">
        <v>15</v>
      </c>
      <c r="I223" s="205"/>
      <c r="J223" s="206">
        <f>ROUND(I223*H223,2)</f>
        <v>0</v>
      </c>
      <c r="K223" s="202" t="s">
        <v>125</v>
      </c>
      <c r="L223" s="43"/>
      <c r="M223" s="207" t="s">
        <v>19</v>
      </c>
      <c r="N223" s="208" t="s">
        <v>47</v>
      </c>
      <c r="O223" s="79"/>
      <c r="P223" s="209">
        <f>O223*H223</f>
        <v>0</v>
      </c>
      <c r="Q223" s="209">
        <v>0.24127199999999999</v>
      </c>
      <c r="R223" s="209">
        <f>Q223*H223</f>
        <v>3.6190799999999999</v>
      </c>
      <c r="S223" s="209">
        <v>0</v>
      </c>
      <c r="T223" s="210">
        <f>S223*H223</f>
        <v>0</v>
      </c>
      <c r="AR223" s="17" t="s">
        <v>126</v>
      </c>
      <c r="AT223" s="17" t="s">
        <v>121</v>
      </c>
      <c r="AU223" s="17" t="s">
        <v>86</v>
      </c>
      <c r="AY223" s="17" t="s">
        <v>119</v>
      </c>
      <c r="BE223" s="211">
        <f>IF(N223="základní",J223,0)</f>
        <v>0</v>
      </c>
      <c r="BF223" s="211">
        <f>IF(N223="snížená",J223,0)</f>
        <v>0</v>
      </c>
      <c r="BG223" s="211">
        <f>IF(N223="zákl. přenesená",J223,0)</f>
        <v>0</v>
      </c>
      <c r="BH223" s="211">
        <f>IF(N223="sníž. přenesená",J223,0)</f>
        <v>0</v>
      </c>
      <c r="BI223" s="211">
        <f>IF(N223="nulová",J223,0)</f>
        <v>0</v>
      </c>
      <c r="BJ223" s="17" t="s">
        <v>84</v>
      </c>
      <c r="BK223" s="211">
        <f>ROUND(I223*H223,2)</f>
        <v>0</v>
      </c>
      <c r="BL223" s="17" t="s">
        <v>126</v>
      </c>
      <c r="BM223" s="17" t="s">
        <v>321</v>
      </c>
    </row>
    <row r="224" s="1" customFormat="1">
      <c r="B224" s="38"/>
      <c r="C224" s="39"/>
      <c r="D224" s="212" t="s">
        <v>128</v>
      </c>
      <c r="E224" s="39"/>
      <c r="F224" s="213" t="s">
        <v>322</v>
      </c>
      <c r="G224" s="39"/>
      <c r="H224" s="39"/>
      <c r="I224" s="126"/>
      <c r="J224" s="39"/>
      <c r="K224" s="39"/>
      <c r="L224" s="43"/>
      <c r="M224" s="214"/>
      <c r="N224" s="79"/>
      <c r="O224" s="79"/>
      <c r="P224" s="79"/>
      <c r="Q224" s="79"/>
      <c r="R224" s="79"/>
      <c r="S224" s="79"/>
      <c r="T224" s="80"/>
      <c r="AT224" s="17" t="s">
        <v>128</v>
      </c>
      <c r="AU224" s="17" t="s">
        <v>86</v>
      </c>
    </row>
    <row r="225" s="11" customFormat="1">
      <c r="B225" s="215"/>
      <c r="C225" s="216"/>
      <c r="D225" s="212" t="s">
        <v>130</v>
      </c>
      <c r="E225" s="217" t="s">
        <v>19</v>
      </c>
      <c r="F225" s="218" t="s">
        <v>131</v>
      </c>
      <c r="G225" s="216"/>
      <c r="H225" s="217" t="s">
        <v>19</v>
      </c>
      <c r="I225" s="219"/>
      <c r="J225" s="216"/>
      <c r="K225" s="216"/>
      <c r="L225" s="220"/>
      <c r="M225" s="221"/>
      <c r="N225" s="222"/>
      <c r="O225" s="222"/>
      <c r="P225" s="222"/>
      <c r="Q225" s="222"/>
      <c r="R225" s="222"/>
      <c r="S225" s="222"/>
      <c r="T225" s="223"/>
      <c r="AT225" s="224" t="s">
        <v>130</v>
      </c>
      <c r="AU225" s="224" t="s">
        <v>86</v>
      </c>
      <c r="AV225" s="11" t="s">
        <v>84</v>
      </c>
      <c r="AW225" s="11" t="s">
        <v>37</v>
      </c>
      <c r="AX225" s="11" t="s">
        <v>76</v>
      </c>
      <c r="AY225" s="224" t="s">
        <v>119</v>
      </c>
    </row>
    <row r="226" s="12" customFormat="1">
      <c r="B226" s="225"/>
      <c r="C226" s="226"/>
      <c r="D226" s="212" t="s">
        <v>130</v>
      </c>
      <c r="E226" s="227" t="s">
        <v>19</v>
      </c>
      <c r="F226" s="228" t="s">
        <v>323</v>
      </c>
      <c r="G226" s="226"/>
      <c r="H226" s="229">
        <v>15</v>
      </c>
      <c r="I226" s="230"/>
      <c r="J226" s="226"/>
      <c r="K226" s="226"/>
      <c r="L226" s="231"/>
      <c r="M226" s="232"/>
      <c r="N226" s="233"/>
      <c r="O226" s="233"/>
      <c r="P226" s="233"/>
      <c r="Q226" s="233"/>
      <c r="R226" s="233"/>
      <c r="S226" s="233"/>
      <c r="T226" s="234"/>
      <c r="AT226" s="235" t="s">
        <v>130</v>
      </c>
      <c r="AU226" s="235" t="s">
        <v>86</v>
      </c>
      <c r="AV226" s="12" t="s">
        <v>86</v>
      </c>
      <c r="AW226" s="12" t="s">
        <v>37</v>
      </c>
      <c r="AX226" s="12" t="s">
        <v>84</v>
      </c>
      <c r="AY226" s="235" t="s">
        <v>119</v>
      </c>
    </row>
    <row r="227" s="1" customFormat="1" ht="16.5" customHeight="1">
      <c r="B227" s="38"/>
      <c r="C227" s="258" t="s">
        <v>324</v>
      </c>
      <c r="D227" s="258" t="s">
        <v>261</v>
      </c>
      <c r="E227" s="259" t="s">
        <v>325</v>
      </c>
      <c r="F227" s="260" t="s">
        <v>326</v>
      </c>
      <c r="G227" s="261" t="s">
        <v>135</v>
      </c>
      <c r="H227" s="262">
        <v>90</v>
      </c>
      <c r="I227" s="263"/>
      <c r="J227" s="264">
        <f>ROUND(I227*H227,2)</f>
        <v>0</v>
      </c>
      <c r="K227" s="260" t="s">
        <v>125</v>
      </c>
      <c r="L227" s="265"/>
      <c r="M227" s="266" t="s">
        <v>19</v>
      </c>
      <c r="N227" s="267" t="s">
        <v>47</v>
      </c>
      <c r="O227" s="79"/>
      <c r="P227" s="209">
        <f>O227*H227</f>
        <v>0</v>
      </c>
      <c r="Q227" s="209">
        <v>0.061499999999999999</v>
      </c>
      <c r="R227" s="209">
        <f>Q227*H227</f>
        <v>5.5350000000000001</v>
      </c>
      <c r="S227" s="209">
        <v>0</v>
      </c>
      <c r="T227" s="210">
        <f>S227*H227</f>
        <v>0</v>
      </c>
      <c r="AR227" s="17" t="s">
        <v>172</v>
      </c>
      <c r="AT227" s="17" t="s">
        <v>261</v>
      </c>
      <c r="AU227" s="17" t="s">
        <v>86</v>
      </c>
      <c r="AY227" s="17" t="s">
        <v>119</v>
      </c>
      <c r="BE227" s="211">
        <f>IF(N227="základní",J227,0)</f>
        <v>0</v>
      </c>
      <c r="BF227" s="211">
        <f>IF(N227="snížená",J227,0)</f>
        <v>0</v>
      </c>
      <c r="BG227" s="211">
        <f>IF(N227="zákl. přenesená",J227,0)</f>
        <v>0</v>
      </c>
      <c r="BH227" s="211">
        <f>IF(N227="sníž. přenesená",J227,0)</f>
        <v>0</v>
      </c>
      <c r="BI227" s="211">
        <f>IF(N227="nulová",J227,0)</f>
        <v>0</v>
      </c>
      <c r="BJ227" s="17" t="s">
        <v>84</v>
      </c>
      <c r="BK227" s="211">
        <f>ROUND(I227*H227,2)</f>
        <v>0</v>
      </c>
      <c r="BL227" s="17" t="s">
        <v>126</v>
      </c>
      <c r="BM227" s="17" t="s">
        <v>327</v>
      </c>
    </row>
    <row r="228" s="11" customFormat="1">
      <c r="B228" s="215"/>
      <c r="C228" s="216"/>
      <c r="D228" s="212" t="s">
        <v>130</v>
      </c>
      <c r="E228" s="217" t="s">
        <v>19</v>
      </c>
      <c r="F228" s="218" t="s">
        <v>131</v>
      </c>
      <c r="G228" s="216"/>
      <c r="H228" s="217" t="s">
        <v>19</v>
      </c>
      <c r="I228" s="219"/>
      <c r="J228" s="216"/>
      <c r="K228" s="216"/>
      <c r="L228" s="220"/>
      <c r="M228" s="221"/>
      <c r="N228" s="222"/>
      <c r="O228" s="222"/>
      <c r="P228" s="222"/>
      <c r="Q228" s="222"/>
      <c r="R228" s="222"/>
      <c r="S228" s="222"/>
      <c r="T228" s="223"/>
      <c r="AT228" s="224" t="s">
        <v>130</v>
      </c>
      <c r="AU228" s="224" t="s">
        <v>86</v>
      </c>
      <c r="AV228" s="11" t="s">
        <v>84</v>
      </c>
      <c r="AW228" s="11" t="s">
        <v>37</v>
      </c>
      <c r="AX228" s="11" t="s">
        <v>76</v>
      </c>
      <c r="AY228" s="224" t="s">
        <v>119</v>
      </c>
    </row>
    <row r="229" s="12" customFormat="1">
      <c r="B229" s="225"/>
      <c r="C229" s="226"/>
      <c r="D229" s="212" t="s">
        <v>130</v>
      </c>
      <c r="E229" s="227" t="s">
        <v>19</v>
      </c>
      <c r="F229" s="228" t="s">
        <v>328</v>
      </c>
      <c r="G229" s="226"/>
      <c r="H229" s="229">
        <v>90</v>
      </c>
      <c r="I229" s="230"/>
      <c r="J229" s="226"/>
      <c r="K229" s="226"/>
      <c r="L229" s="231"/>
      <c r="M229" s="232"/>
      <c r="N229" s="233"/>
      <c r="O229" s="233"/>
      <c r="P229" s="233"/>
      <c r="Q229" s="233"/>
      <c r="R229" s="233"/>
      <c r="S229" s="233"/>
      <c r="T229" s="234"/>
      <c r="AT229" s="235" t="s">
        <v>130</v>
      </c>
      <c r="AU229" s="235" t="s">
        <v>86</v>
      </c>
      <c r="AV229" s="12" t="s">
        <v>86</v>
      </c>
      <c r="AW229" s="12" t="s">
        <v>37</v>
      </c>
      <c r="AX229" s="12" t="s">
        <v>84</v>
      </c>
      <c r="AY229" s="235" t="s">
        <v>119</v>
      </c>
    </row>
    <row r="230" s="1" customFormat="1" ht="16.5" customHeight="1">
      <c r="B230" s="38"/>
      <c r="C230" s="200" t="s">
        <v>329</v>
      </c>
      <c r="D230" s="200" t="s">
        <v>121</v>
      </c>
      <c r="E230" s="201" t="s">
        <v>330</v>
      </c>
      <c r="F230" s="202" t="s">
        <v>331</v>
      </c>
      <c r="G230" s="203" t="s">
        <v>207</v>
      </c>
      <c r="H230" s="204">
        <v>14</v>
      </c>
      <c r="I230" s="205"/>
      <c r="J230" s="206">
        <f>ROUND(I230*H230,2)</f>
        <v>0</v>
      </c>
      <c r="K230" s="202" t="s">
        <v>125</v>
      </c>
      <c r="L230" s="43"/>
      <c r="M230" s="207" t="s">
        <v>19</v>
      </c>
      <c r="N230" s="208" t="s">
        <v>47</v>
      </c>
      <c r="O230" s="79"/>
      <c r="P230" s="209">
        <f>O230*H230</f>
        <v>0</v>
      </c>
      <c r="Q230" s="209">
        <v>0.32169599999999998</v>
      </c>
      <c r="R230" s="209">
        <f>Q230*H230</f>
        <v>4.5037439999999993</v>
      </c>
      <c r="S230" s="209">
        <v>0</v>
      </c>
      <c r="T230" s="210">
        <f>S230*H230</f>
        <v>0</v>
      </c>
      <c r="AR230" s="17" t="s">
        <v>126</v>
      </c>
      <c r="AT230" s="17" t="s">
        <v>121</v>
      </c>
      <c r="AU230" s="17" t="s">
        <v>86</v>
      </c>
      <c r="AY230" s="17" t="s">
        <v>119</v>
      </c>
      <c r="BE230" s="211">
        <f>IF(N230="základní",J230,0)</f>
        <v>0</v>
      </c>
      <c r="BF230" s="211">
        <f>IF(N230="snížená",J230,0)</f>
        <v>0</v>
      </c>
      <c r="BG230" s="211">
        <f>IF(N230="zákl. přenesená",J230,0)</f>
        <v>0</v>
      </c>
      <c r="BH230" s="211">
        <f>IF(N230="sníž. přenesená",J230,0)</f>
        <v>0</v>
      </c>
      <c r="BI230" s="211">
        <f>IF(N230="nulová",J230,0)</f>
        <v>0</v>
      </c>
      <c r="BJ230" s="17" t="s">
        <v>84</v>
      </c>
      <c r="BK230" s="211">
        <f>ROUND(I230*H230,2)</f>
        <v>0</v>
      </c>
      <c r="BL230" s="17" t="s">
        <v>126</v>
      </c>
      <c r="BM230" s="17" t="s">
        <v>332</v>
      </c>
    </row>
    <row r="231" s="1" customFormat="1">
      <c r="B231" s="38"/>
      <c r="C231" s="39"/>
      <c r="D231" s="212" t="s">
        <v>128</v>
      </c>
      <c r="E231" s="39"/>
      <c r="F231" s="213" t="s">
        <v>322</v>
      </c>
      <c r="G231" s="39"/>
      <c r="H231" s="39"/>
      <c r="I231" s="126"/>
      <c r="J231" s="39"/>
      <c r="K231" s="39"/>
      <c r="L231" s="43"/>
      <c r="M231" s="214"/>
      <c r="N231" s="79"/>
      <c r="O231" s="79"/>
      <c r="P231" s="79"/>
      <c r="Q231" s="79"/>
      <c r="R231" s="79"/>
      <c r="S231" s="79"/>
      <c r="T231" s="80"/>
      <c r="AT231" s="17" t="s">
        <v>128</v>
      </c>
      <c r="AU231" s="17" t="s">
        <v>86</v>
      </c>
    </row>
    <row r="232" s="11" customFormat="1">
      <c r="B232" s="215"/>
      <c r="C232" s="216"/>
      <c r="D232" s="212" t="s">
        <v>130</v>
      </c>
      <c r="E232" s="217" t="s">
        <v>19</v>
      </c>
      <c r="F232" s="218" t="s">
        <v>131</v>
      </c>
      <c r="G232" s="216"/>
      <c r="H232" s="217" t="s">
        <v>19</v>
      </c>
      <c r="I232" s="219"/>
      <c r="J232" s="216"/>
      <c r="K232" s="216"/>
      <c r="L232" s="220"/>
      <c r="M232" s="221"/>
      <c r="N232" s="222"/>
      <c r="O232" s="222"/>
      <c r="P232" s="222"/>
      <c r="Q232" s="222"/>
      <c r="R232" s="222"/>
      <c r="S232" s="222"/>
      <c r="T232" s="223"/>
      <c r="AT232" s="224" t="s">
        <v>130</v>
      </c>
      <c r="AU232" s="224" t="s">
        <v>86</v>
      </c>
      <c r="AV232" s="11" t="s">
        <v>84</v>
      </c>
      <c r="AW232" s="11" t="s">
        <v>37</v>
      </c>
      <c r="AX232" s="11" t="s">
        <v>76</v>
      </c>
      <c r="AY232" s="224" t="s">
        <v>119</v>
      </c>
    </row>
    <row r="233" s="12" customFormat="1">
      <c r="B233" s="225"/>
      <c r="C233" s="226"/>
      <c r="D233" s="212" t="s">
        <v>130</v>
      </c>
      <c r="E233" s="227" t="s">
        <v>19</v>
      </c>
      <c r="F233" s="228" t="s">
        <v>333</v>
      </c>
      <c r="G233" s="226"/>
      <c r="H233" s="229">
        <v>14</v>
      </c>
      <c r="I233" s="230"/>
      <c r="J233" s="226"/>
      <c r="K233" s="226"/>
      <c r="L233" s="231"/>
      <c r="M233" s="232"/>
      <c r="N233" s="233"/>
      <c r="O233" s="233"/>
      <c r="P233" s="233"/>
      <c r="Q233" s="233"/>
      <c r="R233" s="233"/>
      <c r="S233" s="233"/>
      <c r="T233" s="234"/>
      <c r="AT233" s="235" t="s">
        <v>130</v>
      </c>
      <c r="AU233" s="235" t="s">
        <v>86</v>
      </c>
      <c r="AV233" s="12" t="s">
        <v>86</v>
      </c>
      <c r="AW233" s="12" t="s">
        <v>37</v>
      </c>
      <c r="AX233" s="12" t="s">
        <v>84</v>
      </c>
      <c r="AY233" s="235" t="s">
        <v>119</v>
      </c>
    </row>
    <row r="234" s="1" customFormat="1" ht="16.5" customHeight="1">
      <c r="B234" s="38"/>
      <c r="C234" s="258" t="s">
        <v>334</v>
      </c>
      <c r="D234" s="258" t="s">
        <v>261</v>
      </c>
      <c r="E234" s="259" t="s">
        <v>335</v>
      </c>
      <c r="F234" s="260" t="s">
        <v>336</v>
      </c>
      <c r="G234" s="261" t="s">
        <v>135</v>
      </c>
      <c r="H234" s="262">
        <v>84</v>
      </c>
      <c r="I234" s="263"/>
      <c r="J234" s="264">
        <f>ROUND(I234*H234,2)</f>
        <v>0</v>
      </c>
      <c r="K234" s="260" t="s">
        <v>125</v>
      </c>
      <c r="L234" s="265"/>
      <c r="M234" s="266" t="s">
        <v>19</v>
      </c>
      <c r="N234" s="267" t="s">
        <v>47</v>
      </c>
      <c r="O234" s="79"/>
      <c r="P234" s="209">
        <f>O234*H234</f>
        <v>0</v>
      </c>
      <c r="Q234" s="209">
        <v>0.10050000000000001</v>
      </c>
      <c r="R234" s="209">
        <f>Q234*H234</f>
        <v>8.4420000000000002</v>
      </c>
      <c r="S234" s="209">
        <v>0</v>
      </c>
      <c r="T234" s="210">
        <f>S234*H234</f>
        <v>0</v>
      </c>
      <c r="AR234" s="17" t="s">
        <v>172</v>
      </c>
      <c r="AT234" s="17" t="s">
        <v>261</v>
      </c>
      <c r="AU234" s="17" t="s">
        <v>86</v>
      </c>
      <c r="AY234" s="17" t="s">
        <v>119</v>
      </c>
      <c r="BE234" s="211">
        <f>IF(N234="základní",J234,0)</f>
        <v>0</v>
      </c>
      <c r="BF234" s="211">
        <f>IF(N234="snížená",J234,0)</f>
        <v>0</v>
      </c>
      <c r="BG234" s="211">
        <f>IF(N234="zákl. přenesená",J234,0)</f>
        <v>0</v>
      </c>
      <c r="BH234" s="211">
        <f>IF(N234="sníž. přenesená",J234,0)</f>
        <v>0</v>
      </c>
      <c r="BI234" s="211">
        <f>IF(N234="nulová",J234,0)</f>
        <v>0</v>
      </c>
      <c r="BJ234" s="17" t="s">
        <v>84</v>
      </c>
      <c r="BK234" s="211">
        <f>ROUND(I234*H234,2)</f>
        <v>0</v>
      </c>
      <c r="BL234" s="17" t="s">
        <v>126</v>
      </c>
      <c r="BM234" s="17" t="s">
        <v>337</v>
      </c>
    </row>
    <row r="235" s="11" customFormat="1">
      <c r="B235" s="215"/>
      <c r="C235" s="216"/>
      <c r="D235" s="212" t="s">
        <v>130</v>
      </c>
      <c r="E235" s="217" t="s">
        <v>19</v>
      </c>
      <c r="F235" s="218" t="s">
        <v>131</v>
      </c>
      <c r="G235" s="216"/>
      <c r="H235" s="217" t="s">
        <v>19</v>
      </c>
      <c r="I235" s="219"/>
      <c r="J235" s="216"/>
      <c r="K235" s="216"/>
      <c r="L235" s="220"/>
      <c r="M235" s="221"/>
      <c r="N235" s="222"/>
      <c r="O235" s="222"/>
      <c r="P235" s="222"/>
      <c r="Q235" s="222"/>
      <c r="R235" s="222"/>
      <c r="S235" s="222"/>
      <c r="T235" s="223"/>
      <c r="AT235" s="224" t="s">
        <v>130</v>
      </c>
      <c r="AU235" s="224" t="s">
        <v>86</v>
      </c>
      <c r="AV235" s="11" t="s">
        <v>84</v>
      </c>
      <c r="AW235" s="11" t="s">
        <v>37</v>
      </c>
      <c r="AX235" s="11" t="s">
        <v>76</v>
      </c>
      <c r="AY235" s="224" t="s">
        <v>119</v>
      </c>
    </row>
    <row r="236" s="12" customFormat="1">
      <c r="B236" s="225"/>
      <c r="C236" s="226"/>
      <c r="D236" s="212" t="s">
        <v>130</v>
      </c>
      <c r="E236" s="227" t="s">
        <v>19</v>
      </c>
      <c r="F236" s="228" t="s">
        <v>338</v>
      </c>
      <c r="G236" s="226"/>
      <c r="H236" s="229">
        <v>84</v>
      </c>
      <c r="I236" s="230"/>
      <c r="J236" s="226"/>
      <c r="K236" s="226"/>
      <c r="L236" s="231"/>
      <c r="M236" s="232"/>
      <c r="N236" s="233"/>
      <c r="O236" s="233"/>
      <c r="P236" s="233"/>
      <c r="Q236" s="233"/>
      <c r="R236" s="233"/>
      <c r="S236" s="233"/>
      <c r="T236" s="234"/>
      <c r="AT236" s="235" t="s">
        <v>130</v>
      </c>
      <c r="AU236" s="235" t="s">
        <v>86</v>
      </c>
      <c r="AV236" s="12" t="s">
        <v>86</v>
      </c>
      <c r="AW236" s="12" t="s">
        <v>37</v>
      </c>
      <c r="AX236" s="12" t="s">
        <v>84</v>
      </c>
      <c r="AY236" s="235" t="s">
        <v>119</v>
      </c>
    </row>
    <row r="237" s="10" customFormat="1" ht="22.8" customHeight="1">
      <c r="B237" s="184"/>
      <c r="C237" s="185"/>
      <c r="D237" s="186" t="s">
        <v>75</v>
      </c>
      <c r="E237" s="198" t="s">
        <v>155</v>
      </c>
      <c r="F237" s="198" t="s">
        <v>339</v>
      </c>
      <c r="G237" s="185"/>
      <c r="H237" s="185"/>
      <c r="I237" s="188"/>
      <c r="J237" s="199">
        <f>BK237</f>
        <v>0</v>
      </c>
      <c r="K237" s="185"/>
      <c r="L237" s="190"/>
      <c r="M237" s="191"/>
      <c r="N237" s="192"/>
      <c r="O237" s="192"/>
      <c r="P237" s="193">
        <f>SUM(P238:P269)</f>
        <v>0</v>
      </c>
      <c r="Q237" s="192"/>
      <c r="R237" s="193">
        <f>SUM(R238:R269)</f>
        <v>262.05197900000002</v>
      </c>
      <c r="S237" s="192"/>
      <c r="T237" s="194">
        <f>SUM(T238:T269)</f>
        <v>0</v>
      </c>
      <c r="AR237" s="195" t="s">
        <v>84</v>
      </c>
      <c r="AT237" s="196" t="s">
        <v>75</v>
      </c>
      <c r="AU237" s="196" t="s">
        <v>84</v>
      </c>
      <c r="AY237" s="195" t="s">
        <v>119</v>
      </c>
      <c r="BK237" s="197">
        <f>SUM(BK238:BK269)</f>
        <v>0</v>
      </c>
    </row>
    <row r="238" s="1" customFormat="1" ht="16.5" customHeight="1">
      <c r="B238" s="38"/>
      <c r="C238" s="200" t="s">
        <v>340</v>
      </c>
      <c r="D238" s="200" t="s">
        <v>121</v>
      </c>
      <c r="E238" s="201" t="s">
        <v>341</v>
      </c>
      <c r="F238" s="202" t="s">
        <v>342</v>
      </c>
      <c r="G238" s="203" t="s">
        <v>124</v>
      </c>
      <c r="H238" s="204">
        <v>2577.9000000000001</v>
      </c>
      <c r="I238" s="205"/>
      <c r="J238" s="206">
        <f>ROUND(I238*H238,2)</f>
        <v>0</v>
      </c>
      <c r="K238" s="202" t="s">
        <v>125</v>
      </c>
      <c r="L238" s="43"/>
      <c r="M238" s="207" t="s">
        <v>19</v>
      </c>
      <c r="N238" s="208" t="s">
        <v>47</v>
      </c>
      <c r="O238" s="79"/>
      <c r="P238" s="209">
        <f>O238*H238</f>
        <v>0</v>
      </c>
      <c r="Q238" s="209">
        <v>0</v>
      </c>
      <c r="R238" s="209">
        <f>Q238*H238</f>
        <v>0</v>
      </c>
      <c r="S238" s="209">
        <v>0</v>
      </c>
      <c r="T238" s="210">
        <f>S238*H238</f>
        <v>0</v>
      </c>
      <c r="AR238" s="17" t="s">
        <v>126</v>
      </c>
      <c r="AT238" s="17" t="s">
        <v>121</v>
      </c>
      <c r="AU238" s="17" t="s">
        <v>86</v>
      </c>
      <c r="AY238" s="17" t="s">
        <v>119</v>
      </c>
      <c r="BE238" s="211">
        <f>IF(N238="základní",J238,0)</f>
        <v>0</v>
      </c>
      <c r="BF238" s="211">
        <f>IF(N238="snížená",J238,0)</f>
        <v>0</v>
      </c>
      <c r="BG238" s="211">
        <f>IF(N238="zákl. přenesená",J238,0)</f>
        <v>0</v>
      </c>
      <c r="BH238" s="211">
        <f>IF(N238="sníž. přenesená",J238,0)</f>
        <v>0</v>
      </c>
      <c r="BI238" s="211">
        <f>IF(N238="nulová",J238,0)</f>
        <v>0</v>
      </c>
      <c r="BJ238" s="17" t="s">
        <v>84</v>
      </c>
      <c r="BK238" s="211">
        <f>ROUND(I238*H238,2)</f>
        <v>0</v>
      </c>
      <c r="BL238" s="17" t="s">
        <v>126</v>
      </c>
      <c r="BM238" s="17" t="s">
        <v>343</v>
      </c>
    </row>
    <row r="239" s="11" customFormat="1">
      <c r="B239" s="215"/>
      <c r="C239" s="216"/>
      <c r="D239" s="212" t="s">
        <v>130</v>
      </c>
      <c r="E239" s="217" t="s">
        <v>19</v>
      </c>
      <c r="F239" s="218" t="s">
        <v>131</v>
      </c>
      <c r="G239" s="216"/>
      <c r="H239" s="217" t="s">
        <v>19</v>
      </c>
      <c r="I239" s="219"/>
      <c r="J239" s="216"/>
      <c r="K239" s="216"/>
      <c r="L239" s="220"/>
      <c r="M239" s="221"/>
      <c r="N239" s="222"/>
      <c r="O239" s="222"/>
      <c r="P239" s="222"/>
      <c r="Q239" s="222"/>
      <c r="R239" s="222"/>
      <c r="S239" s="222"/>
      <c r="T239" s="223"/>
      <c r="AT239" s="224" t="s">
        <v>130</v>
      </c>
      <c r="AU239" s="224" t="s">
        <v>86</v>
      </c>
      <c r="AV239" s="11" t="s">
        <v>84</v>
      </c>
      <c r="AW239" s="11" t="s">
        <v>37</v>
      </c>
      <c r="AX239" s="11" t="s">
        <v>76</v>
      </c>
      <c r="AY239" s="224" t="s">
        <v>119</v>
      </c>
    </row>
    <row r="240" s="11" customFormat="1">
      <c r="B240" s="215"/>
      <c r="C240" s="216"/>
      <c r="D240" s="212" t="s">
        <v>130</v>
      </c>
      <c r="E240" s="217" t="s">
        <v>19</v>
      </c>
      <c r="F240" s="218" t="s">
        <v>344</v>
      </c>
      <c r="G240" s="216"/>
      <c r="H240" s="217" t="s">
        <v>19</v>
      </c>
      <c r="I240" s="219"/>
      <c r="J240" s="216"/>
      <c r="K240" s="216"/>
      <c r="L240" s="220"/>
      <c r="M240" s="221"/>
      <c r="N240" s="222"/>
      <c r="O240" s="222"/>
      <c r="P240" s="222"/>
      <c r="Q240" s="222"/>
      <c r="R240" s="222"/>
      <c r="S240" s="222"/>
      <c r="T240" s="223"/>
      <c r="AT240" s="224" t="s">
        <v>130</v>
      </c>
      <c r="AU240" s="224" t="s">
        <v>86</v>
      </c>
      <c r="AV240" s="11" t="s">
        <v>84</v>
      </c>
      <c r="AW240" s="11" t="s">
        <v>37</v>
      </c>
      <c r="AX240" s="11" t="s">
        <v>76</v>
      </c>
      <c r="AY240" s="224" t="s">
        <v>119</v>
      </c>
    </row>
    <row r="241" s="12" customFormat="1">
      <c r="B241" s="225"/>
      <c r="C241" s="226"/>
      <c r="D241" s="212" t="s">
        <v>130</v>
      </c>
      <c r="E241" s="227" t="s">
        <v>19</v>
      </c>
      <c r="F241" s="228" t="s">
        <v>345</v>
      </c>
      <c r="G241" s="226"/>
      <c r="H241" s="229">
        <v>1448</v>
      </c>
      <c r="I241" s="230"/>
      <c r="J241" s="226"/>
      <c r="K241" s="226"/>
      <c r="L241" s="231"/>
      <c r="M241" s="232"/>
      <c r="N241" s="233"/>
      <c r="O241" s="233"/>
      <c r="P241" s="233"/>
      <c r="Q241" s="233"/>
      <c r="R241" s="233"/>
      <c r="S241" s="233"/>
      <c r="T241" s="234"/>
      <c r="AT241" s="235" t="s">
        <v>130</v>
      </c>
      <c r="AU241" s="235" t="s">
        <v>86</v>
      </c>
      <c r="AV241" s="12" t="s">
        <v>86</v>
      </c>
      <c r="AW241" s="12" t="s">
        <v>37</v>
      </c>
      <c r="AX241" s="12" t="s">
        <v>76</v>
      </c>
      <c r="AY241" s="235" t="s">
        <v>119</v>
      </c>
    </row>
    <row r="242" s="12" customFormat="1">
      <c r="B242" s="225"/>
      <c r="C242" s="226"/>
      <c r="D242" s="212" t="s">
        <v>130</v>
      </c>
      <c r="E242" s="227" t="s">
        <v>19</v>
      </c>
      <c r="F242" s="228" t="s">
        <v>346</v>
      </c>
      <c r="G242" s="226"/>
      <c r="H242" s="229">
        <v>1129.9000000000001</v>
      </c>
      <c r="I242" s="230"/>
      <c r="J242" s="226"/>
      <c r="K242" s="226"/>
      <c r="L242" s="231"/>
      <c r="M242" s="232"/>
      <c r="N242" s="233"/>
      <c r="O242" s="233"/>
      <c r="P242" s="233"/>
      <c r="Q242" s="233"/>
      <c r="R242" s="233"/>
      <c r="S242" s="233"/>
      <c r="T242" s="234"/>
      <c r="AT242" s="235" t="s">
        <v>130</v>
      </c>
      <c r="AU242" s="235" t="s">
        <v>86</v>
      </c>
      <c r="AV242" s="12" t="s">
        <v>86</v>
      </c>
      <c r="AW242" s="12" t="s">
        <v>37</v>
      </c>
      <c r="AX242" s="12" t="s">
        <v>76</v>
      </c>
      <c r="AY242" s="235" t="s">
        <v>119</v>
      </c>
    </row>
    <row r="243" s="13" customFormat="1">
      <c r="B243" s="236"/>
      <c r="C243" s="237"/>
      <c r="D243" s="212" t="s">
        <v>130</v>
      </c>
      <c r="E243" s="238" t="s">
        <v>19</v>
      </c>
      <c r="F243" s="239" t="s">
        <v>143</v>
      </c>
      <c r="G243" s="237"/>
      <c r="H243" s="240">
        <v>2577.9000000000001</v>
      </c>
      <c r="I243" s="241"/>
      <c r="J243" s="237"/>
      <c r="K243" s="237"/>
      <c r="L243" s="242"/>
      <c r="M243" s="243"/>
      <c r="N243" s="244"/>
      <c r="O243" s="244"/>
      <c r="P243" s="244"/>
      <c r="Q243" s="244"/>
      <c r="R243" s="244"/>
      <c r="S243" s="244"/>
      <c r="T243" s="245"/>
      <c r="AT243" s="246" t="s">
        <v>130</v>
      </c>
      <c r="AU243" s="246" t="s">
        <v>86</v>
      </c>
      <c r="AV243" s="13" t="s">
        <v>126</v>
      </c>
      <c r="AW243" s="13" t="s">
        <v>37</v>
      </c>
      <c r="AX243" s="13" t="s">
        <v>84</v>
      </c>
      <c r="AY243" s="246" t="s">
        <v>119</v>
      </c>
    </row>
    <row r="244" s="1" customFormat="1" ht="16.5" customHeight="1">
      <c r="B244" s="38"/>
      <c r="C244" s="200" t="s">
        <v>347</v>
      </c>
      <c r="D244" s="200" t="s">
        <v>121</v>
      </c>
      <c r="E244" s="201" t="s">
        <v>348</v>
      </c>
      <c r="F244" s="202" t="s">
        <v>349</v>
      </c>
      <c r="G244" s="203" t="s">
        <v>124</v>
      </c>
      <c r="H244" s="204">
        <v>2577.9000000000001</v>
      </c>
      <c r="I244" s="205"/>
      <c r="J244" s="206">
        <f>ROUND(I244*H244,2)</f>
        <v>0</v>
      </c>
      <c r="K244" s="202" t="s">
        <v>125</v>
      </c>
      <c r="L244" s="43"/>
      <c r="M244" s="207" t="s">
        <v>19</v>
      </c>
      <c r="N244" s="208" t="s">
        <v>47</v>
      </c>
      <c r="O244" s="79"/>
      <c r="P244" s="209">
        <f>O244*H244</f>
        <v>0</v>
      </c>
      <c r="Q244" s="209">
        <v>0</v>
      </c>
      <c r="R244" s="209">
        <f>Q244*H244</f>
        <v>0</v>
      </c>
      <c r="S244" s="209">
        <v>0</v>
      </c>
      <c r="T244" s="210">
        <f>S244*H244</f>
        <v>0</v>
      </c>
      <c r="AR244" s="17" t="s">
        <v>126</v>
      </c>
      <c r="AT244" s="17" t="s">
        <v>121</v>
      </c>
      <c r="AU244" s="17" t="s">
        <v>86</v>
      </c>
      <c r="AY244" s="17" t="s">
        <v>119</v>
      </c>
      <c r="BE244" s="211">
        <f>IF(N244="základní",J244,0)</f>
        <v>0</v>
      </c>
      <c r="BF244" s="211">
        <f>IF(N244="snížená",J244,0)</f>
        <v>0</v>
      </c>
      <c r="BG244" s="211">
        <f>IF(N244="zákl. přenesená",J244,0)</f>
        <v>0</v>
      </c>
      <c r="BH244" s="211">
        <f>IF(N244="sníž. přenesená",J244,0)</f>
        <v>0</v>
      </c>
      <c r="BI244" s="211">
        <f>IF(N244="nulová",J244,0)</f>
        <v>0</v>
      </c>
      <c r="BJ244" s="17" t="s">
        <v>84</v>
      </c>
      <c r="BK244" s="211">
        <f>ROUND(I244*H244,2)</f>
        <v>0</v>
      </c>
      <c r="BL244" s="17" t="s">
        <v>126</v>
      </c>
      <c r="BM244" s="17" t="s">
        <v>350</v>
      </c>
    </row>
    <row r="245" s="11" customFormat="1">
      <c r="B245" s="215"/>
      <c r="C245" s="216"/>
      <c r="D245" s="212" t="s">
        <v>130</v>
      </c>
      <c r="E245" s="217" t="s">
        <v>19</v>
      </c>
      <c r="F245" s="218" t="s">
        <v>131</v>
      </c>
      <c r="G245" s="216"/>
      <c r="H245" s="217" t="s">
        <v>19</v>
      </c>
      <c r="I245" s="219"/>
      <c r="J245" s="216"/>
      <c r="K245" s="216"/>
      <c r="L245" s="220"/>
      <c r="M245" s="221"/>
      <c r="N245" s="222"/>
      <c r="O245" s="222"/>
      <c r="P245" s="222"/>
      <c r="Q245" s="222"/>
      <c r="R245" s="222"/>
      <c r="S245" s="222"/>
      <c r="T245" s="223"/>
      <c r="AT245" s="224" t="s">
        <v>130</v>
      </c>
      <c r="AU245" s="224" t="s">
        <v>86</v>
      </c>
      <c r="AV245" s="11" t="s">
        <v>84</v>
      </c>
      <c r="AW245" s="11" t="s">
        <v>37</v>
      </c>
      <c r="AX245" s="11" t="s">
        <v>76</v>
      </c>
      <c r="AY245" s="224" t="s">
        <v>119</v>
      </c>
    </row>
    <row r="246" s="11" customFormat="1">
      <c r="B246" s="215"/>
      <c r="C246" s="216"/>
      <c r="D246" s="212" t="s">
        <v>130</v>
      </c>
      <c r="E246" s="217" t="s">
        <v>19</v>
      </c>
      <c r="F246" s="218" t="s">
        <v>351</v>
      </c>
      <c r="G246" s="216"/>
      <c r="H246" s="217" t="s">
        <v>19</v>
      </c>
      <c r="I246" s="219"/>
      <c r="J246" s="216"/>
      <c r="K246" s="216"/>
      <c r="L246" s="220"/>
      <c r="M246" s="221"/>
      <c r="N246" s="222"/>
      <c r="O246" s="222"/>
      <c r="P246" s="222"/>
      <c r="Q246" s="222"/>
      <c r="R246" s="222"/>
      <c r="S246" s="222"/>
      <c r="T246" s="223"/>
      <c r="AT246" s="224" t="s">
        <v>130</v>
      </c>
      <c r="AU246" s="224" t="s">
        <v>86</v>
      </c>
      <c r="AV246" s="11" t="s">
        <v>84</v>
      </c>
      <c r="AW246" s="11" t="s">
        <v>37</v>
      </c>
      <c r="AX246" s="11" t="s">
        <v>76</v>
      </c>
      <c r="AY246" s="224" t="s">
        <v>119</v>
      </c>
    </row>
    <row r="247" s="11" customFormat="1">
      <c r="B247" s="215"/>
      <c r="C247" s="216"/>
      <c r="D247" s="212" t="s">
        <v>130</v>
      </c>
      <c r="E247" s="217" t="s">
        <v>19</v>
      </c>
      <c r="F247" s="218" t="s">
        <v>352</v>
      </c>
      <c r="G247" s="216"/>
      <c r="H247" s="217" t="s">
        <v>19</v>
      </c>
      <c r="I247" s="219"/>
      <c r="J247" s="216"/>
      <c r="K247" s="216"/>
      <c r="L247" s="220"/>
      <c r="M247" s="221"/>
      <c r="N247" s="222"/>
      <c r="O247" s="222"/>
      <c r="P247" s="222"/>
      <c r="Q247" s="222"/>
      <c r="R247" s="222"/>
      <c r="S247" s="222"/>
      <c r="T247" s="223"/>
      <c r="AT247" s="224" t="s">
        <v>130</v>
      </c>
      <c r="AU247" s="224" t="s">
        <v>86</v>
      </c>
      <c r="AV247" s="11" t="s">
        <v>84</v>
      </c>
      <c r="AW247" s="11" t="s">
        <v>37</v>
      </c>
      <c r="AX247" s="11" t="s">
        <v>76</v>
      </c>
      <c r="AY247" s="224" t="s">
        <v>119</v>
      </c>
    </row>
    <row r="248" s="12" customFormat="1">
      <c r="B248" s="225"/>
      <c r="C248" s="226"/>
      <c r="D248" s="212" t="s">
        <v>130</v>
      </c>
      <c r="E248" s="227" t="s">
        <v>19</v>
      </c>
      <c r="F248" s="228" t="s">
        <v>345</v>
      </c>
      <c r="G248" s="226"/>
      <c r="H248" s="229">
        <v>1448</v>
      </c>
      <c r="I248" s="230"/>
      <c r="J248" s="226"/>
      <c r="K248" s="226"/>
      <c r="L248" s="231"/>
      <c r="M248" s="232"/>
      <c r="N248" s="233"/>
      <c r="O248" s="233"/>
      <c r="P248" s="233"/>
      <c r="Q248" s="233"/>
      <c r="R248" s="233"/>
      <c r="S248" s="233"/>
      <c r="T248" s="234"/>
      <c r="AT248" s="235" t="s">
        <v>130</v>
      </c>
      <c r="AU248" s="235" t="s">
        <v>86</v>
      </c>
      <c r="AV248" s="12" t="s">
        <v>86</v>
      </c>
      <c r="AW248" s="12" t="s">
        <v>37</v>
      </c>
      <c r="AX248" s="12" t="s">
        <v>76</v>
      </c>
      <c r="AY248" s="235" t="s">
        <v>119</v>
      </c>
    </row>
    <row r="249" s="12" customFormat="1">
      <c r="B249" s="225"/>
      <c r="C249" s="226"/>
      <c r="D249" s="212" t="s">
        <v>130</v>
      </c>
      <c r="E249" s="227" t="s">
        <v>19</v>
      </c>
      <c r="F249" s="228" t="s">
        <v>346</v>
      </c>
      <c r="G249" s="226"/>
      <c r="H249" s="229">
        <v>1129.9000000000001</v>
      </c>
      <c r="I249" s="230"/>
      <c r="J249" s="226"/>
      <c r="K249" s="226"/>
      <c r="L249" s="231"/>
      <c r="M249" s="232"/>
      <c r="N249" s="233"/>
      <c r="O249" s="233"/>
      <c r="P249" s="233"/>
      <c r="Q249" s="233"/>
      <c r="R249" s="233"/>
      <c r="S249" s="233"/>
      <c r="T249" s="234"/>
      <c r="AT249" s="235" t="s">
        <v>130</v>
      </c>
      <c r="AU249" s="235" t="s">
        <v>86</v>
      </c>
      <c r="AV249" s="12" t="s">
        <v>86</v>
      </c>
      <c r="AW249" s="12" t="s">
        <v>37</v>
      </c>
      <c r="AX249" s="12" t="s">
        <v>76</v>
      </c>
      <c r="AY249" s="235" t="s">
        <v>119</v>
      </c>
    </row>
    <row r="250" s="13" customFormat="1">
      <c r="B250" s="236"/>
      <c r="C250" s="237"/>
      <c r="D250" s="212" t="s">
        <v>130</v>
      </c>
      <c r="E250" s="238" t="s">
        <v>19</v>
      </c>
      <c r="F250" s="239" t="s">
        <v>143</v>
      </c>
      <c r="G250" s="237"/>
      <c r="H250" s="240">
        <v>2577.9000000000001</v>
      </c>
      <c r="I250" s="241"/>
      <c r="J250" s="237"/>
      <c r="K250" s="237"/>
      <c r="L250" s="242"/>
      <c r="M250" s="243"/>
      <c r="N250" s="244"/>
      <c r="O250" s="244"/>
      <c r="P250" s="244"/>
      <c r="Q250" s="244"/>
      <c r="R250" s="244"/>
      <c r="S250" s="244"/>
      <c r="T250" s="245"/>
      <c r="AT250" s="246" t="s">
        <v>130</v>
      </c>
      <c r="AU250" s="246" t="s">
        <v>86</v>
      </c>
      <c r="AV250" s="13" t="s">
        <v>126</v>
      </c>
      <c r="AW250" s="13" t="s">
        <v>37</v>
      </c>
      <c r="AX250" s="13" t="s">
        <v>84</v>
      </c>
      <c r="AY250" s="246" t="s">
        <v>119</v>
      </c>
    </row>
    <row r="251" s="1" customFormat="1" ht="22.5" customHeight="1">
      <c r="B251" s="38"/>
      <c r="C251" s="200" t="s">
        <v>353</v>
      </c>
      <c r="D251" s="200" t="s">
        <v>121</v>
      </c>
      <c r="E251" s="201" t="s">
        <v>354</v>
      </c>
      <c r="F251" s="202" t="s">
        <v>355</v>
      </c>
      <c r="G251" s="203" t="s">
        <v>124</v>
      </c>
      <c r="H251" s="204">
        <v>28</v>
      </c>
      <c r="I251" s="205"/>
      <c r="J251" s="206">
        <f>ROUND(I251*H251,2)</f>
        <v>0</v>
      </c>
      <c r="K251" s="202" t="s">
        <v>125</v>
      </c>
      <c r="L251" s="43"/>
      <c r="M251" s="207" t="s">
        <v>19</v>
      </c>
      <c r="N251" s="208" t="s">
        <v>47</v>
      </c>
      <c r="O251" s="79"/>
      <c r="P251" s="209">
        <f>O251*H251</f>
        <v>0</v>
      </c>
      <c r="Q251" s="209">
        <v>0</v>
      </c>
      <c r="R251" s="209">
        <f>Q251*H251</f>
        <v>0</v>
      </c>
      <c r="S251" s="209">
        <v>0</v>
      </c>
      <c r="T251" s="210">
        <f>S251*H251</f>
        <v>0</v>
      </c>
      <c r="AR251" s="17" t="s">
        <v>126</v>
      </c>
      <c r="AT251" s="17" t="s">
        <v>121</v>
      </c>
      <c r="AU251" s="17" t="s">
        <v>86</v>
      </c>
      <c r="AY251" s="17" t="s">
        <v>119</v>
      </c>
      <c r="BE251" s="211">
        <f>IF(N251="základní",J251,0)</f>
        <v>0</v>
      </c>
      <c r="BF251" s="211">
        <f>IF(N251="snížená",J251,0)</f>
        <v>0</v>
      </c>
      <c r="BG251" s="211">
        <f>IF(N251="zákl. přenesená",J251,0)</f>
        <v>0</v>
      </c>
      <c r="BH251" s="211">
        <f>IF(N251="sníž. přenesená",J251,0)</f>
        <v>0</v>
      </c>
      <c r="BI251" s="211">
        <f>IF(N251="nulová",J251,0)</f>
        <v>0</v>
      </c>
      <c r="BJ251" s="17" t="s">
        <v>84</v>
      </c>
      <c r="BK251" s="211">
        <f>ROUND(I251*H251,2)</f>
        <v>0</v>
      </c>
      <c r="BL251" s="17" t="s">
        <v>126</v>
      </c>
      <c r="BM251" s="17" t="s">
        <v>356</v>
      </c>
    </row>
    <row r="252" s="1" customFormat="1">
      <c r="B252" s="38"/>
      <c r="C252" s="39"/>
      <c r="D252" s="212" t="s">
        <v>128</v>
      </c>
      <c r="E252" s="39"/>
      <c r="F252" s="213" t="s">
        <v>357</v>
      </c>
      <c r="G252" s="39"/>
      <c r="H252" s="39"/>
      <c r="I252" s="126"/>
      <c r="J252" s="39"/>
      <c r="K252" s="39"/>
      <c r="L252" s="43"/>
      <c r="M252" s="214"/>
      <c r="N252" s="79"/>
      <c r="O252" s="79"/>
      <c r="P252" s="79"/>
      <c r="Q252" s="79"/>
      <c r="R252" s="79"/>
      <c r="S252" s="79"/>
      <c r="T252" s="80"/>
      <c r="AT252" s="17" t="s">
        <v>128</v>
      </c>
      <c r="AU252" s="17" t="s">
        <v>86</v>
      </c>
    </row>
    <row r="253" s="12" customFormat="1">
      <c r="B253" s="225"/>
      <c r="C253" s="226"/>
      <c r="D253" s="212" t="s">
        <v>130</v>
      </c>
      <c r="E253" s="227" t="s">
        <v>19</v>
      </c>
      <c r="F253" s="228" t="s">
        <v>204</v>
      </c>
      <c r="G253" s="226"/>
      <c r="H253" s="229">
        <v>28</v>
      </c>
      <c r="I253" s="230"/>
      <c r="J253" s="226"/>
      <c r="K253" s="226"/>
      <c r="L253" s="231"/>
      <c r="M253" s="232"/>
      <c r="N253" s="233"/>
      <c r="O253" s="233"/>
      <c r="P253" s="233"/>
      <c r="Q253" s="233"/>
      <c r="R253" s="233"/>
      <c r="S253" s="233"/>
      <c r="T253" s="234"/>
      <c r="AT253" s="235" t="s">
        <v>130</v>
      </c>
      <c r="AU253" s="235" t="s">
        <v>86</v>
      </c>
      <c r="AV253" s="12" t="s">
        <v>86</v>
      </c>
      <c r="AW253" s="12" t="s">
        <v>37</v>
      </c>
      <c r="AX253" s="12" t="s">
        <v>84</v>
      </c>
      <c r="AY253" s="235" t="s">
        <v>119</v>
      </c>
    </row>
    <row r="254" s="1" customFormat="1" ht="33.75" customHeight="1">
      <c r="B254" s="38"/>
      <c r="C254" s="200" t="s">
        <v>358</v>
      </c>
      <c r="D254" s="200" t="s">
        <v>121</v>
      </c>
      <c r="E254" s="201" t="s">
        <v>359</v>
      </c>
      <c r="F254" s="202" t="s">
        <v>360</v>
      </c>
      <c r="G254" s="203" t="s">
        <v>124</v>
      </c>
      <c r="H254" s="204">
        <v>732.95000000000005</v>
      </c>
      <c r="I254" s="205"/>
      <c r="J254" s="206">
        <f>ROUND(I254*H254,2)</f>
        <v>0</v>
      </c>
      <c r="K254" s="202" t="s">
        <v>125</v>
      </c>
      <c r="L254" s="43"/>
      <c r="M254" s="207" t="s">
        <v>19</v>
      </c>
      <c r="N254" s="208" t="s">
        <v>47</v>
      </c>
      <c r="O254" s="79"/>
      <c r="P254" s="209">
        <f>O254*H254</f>
        <v>0</v>
      </c>
      <c r="Q254" s="209">
        <v>0.10362</v>
      </c>
      <c r="R254" s="209">
        <f>Q254*H254</f>
        <v>75.948279000000014</v>
      </c>
      <c r="S254" s="209">
        <v>0</v>
      </c>
      <c r="T254" s="210">
        <f>S254*H254</f>
        <v>0</v>
      </c>
      <c r="AR254" s="17" t="s">
        <v>126</v>
      </c>
      <c r="AT254" s="17" t="s">
        <v>121</v>
      </c>
      <c r="AU254" s="17" t="s">
        <v>86</v>
      </c>
      <c r="AY254" s="17" t="s">
        <v>119</v>
      </c>
      <c r="BE254" s="211">
        <f>IF(N254="základní",J254,0)</f>
        <v>0</v>
      </c>
      <c r="BF254" s="211">
        <f>IF(N254="snížená",J254,0)</f>
        <v>0</v>
      </c>
      <c r="BG254" s="211">
        <f>IF(N254="zákl. přenesená",J254,0)</f>
        <v>0</v>
      </c>
      <c r="BH254" s="211">
        <f>IF(N254="sníž. přenesená",J254,0)</f>
        <v>0</v>
      </c>
      <c r="BI254" s="211">
        <f>IF(N254="nulová",J254,0)</f>
        <v>0</v>
      </c>
      <c r="BJ254" s="17" t="s">
        <v>84</v>
      </c>
      <c r="BK254" s="211">
        <f>ROUND(I254*H254,2)</f>
        <v>0</v>
      </c>
      <c r="BL254" s="17" t="s">
        <v>126</v>
      </c>
      <c r="BM254" s="17" t="s">
        <v>361</v>
      </c>
    </row>
    <row r="255" s="1" customFormat="1">
      <c r="B255" s="38"/>
      <c r="C255" s="39"/>
      <c r="D255" s="212" t="s">
        <v>128</v>
      </c>
      <c r="E255" s="39"/>
      <c r="F255" s="213" t="s">
        <v>362</v>
      </c>
      <c r="G255" s="39"/>
      <c r="H255" s="39"/>
      <c r="I255" s="126"/>
      <c r="J255" s="39"/>
      <c r="K255" s="39"/>
      <c r="L255" s="43"/>
      <c r="M255" s="214"/>
      <c r="N255" s="79"/>
      <c r="O255" s="79"/>
      <c r="P255" s="79"/>
      <c r="Q255" s="79"/>
      <c r="R255" s="79"/>
      <c r="S255" s="79"/>
      <c r="T255" s="80"/>
      <c r="AT255" s="17" t="s">
        <v>128</v>
      </c>
      <c r="AU255" s="17" t="s">
        <v>86</v>
      </c>
    </row>
    <row r="256" s="11" customFormat="1">
      <c r="B256" s="215"/>
      <c r="C256" s="216"/>
      <c r="D256" s="212" t="s">
        <v>130</v>
      </c>
      <c r="E256" s="217" t="s">
        <v>19</v>
      </c>
      <c r="F256" s="218" t="s">
        <v>131</v>
      </c>
      <c r="G256" s="216"/>
      <c r="H256" s="217" t="s">
        <v>19</v>
      </c>
      <c r="I256" s="219"/>
      <c r="J256" s="216"/>
      <c r="K256" s="216"/>
      <c r="L256" s="220"/>
      <c r="M256" s="221"/>
      <c r="N256" s="222"/>
      <c r="O256" s="222"/>
      <c r="P256" s="222"/>
      <c r="Q256" s="222"/>
      <c r="R256" s="222"/>
      <c r="S256" s="222"/>
      <c r="T256" s="223"/>
      <c r="AT256" s="224" t="s">
        <v>130</v>
      </c>
      <c r="AU256" s="224" t="s">
        <v>86</v>
      </c>
      <c r="AV256" s="11" t="s">
        <v>84</v>
      </c>
      <c r="AW256" s="11" t="s">
        <v>37</v>
      </c>
      <c r="AX256" s="11" t="s">
        <v>76</v>
      </c>
      <c r="AY256" s="224" t="s">
        <v>119</v>
      </c>
    </row>
    <row r="257" s="12" customFormat="1">
      <c r="B257" s="225"/>
      <c r="C257" s="226"/>
      <c r="D257" s="212" t="s">
        <v>130</v>
      </c>
      <c r="E257" s="227" t="s">
        <v>19</v>
      </c>
      <c r="F257" s="228" t="s">
        <v>363</v>
      </c>
      <c r="G257" s="226"/>
      <c r="H257" s="229">
        <v>724</v>
      </c>
      <c r="I257" s="230"/>
      <c r="J257" s="226"/>
      <c r="K257" s="226"/>
      <c r="L257" s="231"/>
      <c r="M257" s="232"/>
      <c r="N257" s="233"/>
      <c r="O257" s="233"/>
      <c r="P257" s="233"/>
      <c r="Q257" s="233"/>
      <c r="R257" s="233"/>
      <c r="S257" s="233"/>
      <c r="T257" s="234"/>
      <c r="AT257" s="235" t="s">
        <v>130</v>
      </c>
      <c r="AU257" s="235" t="s">
        <v>86</v>
      </c>
      <c r="AV257" s="12" t="s">
        <v>86</v>
      </c>
      <c r="AW257" s="12" t="s">
        <v>37</v>
      </c>
      <c r="AX257" s="12" t="s">
        <v>76</v>
      </c>
      <c r="AY257" s="235" t="s">
        <v>119</v>
      </c>
    </row>
    <row r="258" s="12" customFormat="1">
      <c r="B258" s="225"/>
      <c r="C258" s="226"/>
      <c r="D258" s="212" t="s">
        <v>130</v>
      </c>
      <c r="E258" s="227" t="s">
        <v>19</v>
      </c>
      <c r="F258" s="228" t="s">
        <v>364</v>
      </c>
      <c r="G258" s="226"/>
      <c r="H258" s="229">
        <v>8.9499999999999993</v>
      </c>
      <c r="I258" s="230"/>
      <c r="J258" s="226"/>
      <c r="K258" s="226"/>
      <c r="L258" s="231"/>
      <c r="M258" s="232"/>
      <c r="N258" s="233"/>
      <c r="O258" s="233"/>
      <c r="P258" s="233"/>
      <c r="Q258" s="233"/>
      <c r="R258" s="233"/>
      <c r="S258" s="233"/>
      <c r="T258" s="234"/>
      <c r="AT258" s="235" t="s">
        <v>130</v>
      </c>
      <c r="AU258" s="235" t="s">
        <v>86</v>
      </c>
      <c r="AV258" s="12" t="s">
        <v>86</v>
      </c>
      <c r="AW258" s="12" t="s">
        <v>37</v>
      </c>
      <c r="AX258" s="12" t="s">
        <v>76</v>
      </c>
      <c r="AY258" s="235" t="s">
        <v>119</v>
      </c>
    </row>
    <row r="259" s="13" customFormat="1">
      <c r="B259" s="236"/>
      <c r="C259" s="237"/>
      <c r="D259" s="212" t="s">
        <v>130</v>
      </c>
      <c r="E259" s="238" t="s">
        <v>19</v>
      </c>
      <c r="F259" s="239" t="s">
        <v>143</v>
      </c>
      <c r="G259" s="237"/>
      <c r="H259" s="240">
        <v>732.95000000000005</v>
      </c>
      <c r="I259" s="241"/>
      <c r="J259" s="237"/>
      <c r="K259" s="237"/>
      <c r="L259" s="242"/>
      <c r="M259" s="243"/>
      <c r="N259" s="244"/>
      <c r="O259" s="244"/>
      <c r="P259" s="244"/>
      <c r="Q259" s="244"/>
      <c r="R259" s="244"/>
      <c r="S259" s="244"/>
      <c r="T259" s="245"/>
      <c r="AT259" s="246" t="s">
        <v>130</v>
      </c>
      <c r="AU259" s="246" t="s">
        <v>86</v>
      </c>
      <c r="AV259" s="13" t="s">
        <v>126</v>
      </c>
      <c r="AW259" s="13" t="s">
        <v>37</v>
      </c>
      <c r="AX259" s="13" t="s">
        <v>84</v>
      </c>
      <c r="AY259" s="246" t="s">
        <v>119</v>
      </c>
    </row>
    <row r="260" s="1" customFormat="1" ht="16.5" customHeight="1">
      <c r="B260" s="38"/>
      <c r="C260" s="258" t="s">
        <v>365</v>
      </c>
      <c r="D260" s="258" t="s">
        <v>261</v>
      </c>
      <c r="E260" s="259" t="s">
        <v>366</v>
      </c>
      <c r="F260" s="260" t="s">
        <v>367</v>
      </c>
      <c r="G260" s="261" t="s">
        <v>124</v>
      </c>
      <c r="H260" s="262">
        <v>9.1289999999999996</v>
      </c>
      <c r="I260" s="263"/>
      <c r="J260" s="264">
        <f>ROUND(I260*H260,2)</f>
        <v>0</v>
      </c>
      <c r="K260" s="260" t="s">
        <v>368</v>
      </c>
      <c r="L260" s="265"/>
      <c r="M260" s="266" t="s">
        <v>19</v>
      </c>
      <c r="N260" s="267" t="s">
        <v>47</v>
      </c>
      <c r="O260" s="79"/>
      <c r="P260" s="209">
        <f>O260*H260</f>
        <v>0</v>
      </c>
      <c r="Q260" s="209">
        <v>0.17999999999999999</v>
      </c>
      <c r="R260" s="209">
        <f>Q260*H260</f>
        <v>1.6432199999999999</v>
      </c>
      <c r="S260" s="209">
        <v>0</v>
      </c>
      <c r="T260" s="210">
        <f>S260*H260</f>
        <v>0</v>
      </c>
      <c r="AR260" s="17" t="s">
        <v>172</v>
      </c>
      <c r="AT260" s="17" t="s">
        <v>261</v>
      </c>
      <c r="AU260" s="17" t="s">
        <v>86</v>
      </c>
      <c r="AY260" s="17" t="s">
        <v>119</v>
      </c>
      <c r="BE260" s="211">
        <f>IF(N260="základní",J260,0)</f>
        <v>0</v>
      </c>
      <c r="BF260" s="211">
        <f>IF(N260="snížená",J260,0)</f>
        <v>0</v>
      </c>
      <c r="BG260" s="211">
        <f>IF(N260="zákl. přenesená",J260,0)</f>
        <v>0</v>
      </c>
      <c r="BH260" s="211">
        <f>IF(N260="sníž. přenesená",J260,0)</f>
        <v>0</v>
      </c>
      <c r="BI260" s="211">
        <f>IF(N260="nulová",J260,0)</f>
        <v>0</v>
      </c>
      <c r="BJ260" s="17" t="s">
        <v>84</v>
      </c>
      <c r="BK260" s="211">
        <f>ROUND(I260*H260,2)</f>
        <v>0</v>
      </c>
      <c r="BL260" s="17" t="s">
        <v>126</v>
      </c>
      <c r="BM260" s="17" t="s">
        <v>369</v>
      </c>
    </row>
    <row r="261" s="12" customFormat="1">
      <c r="B261" s="225"/>
      <c r="C261" s="226"/>
      <c r="D261" s="212" t="s">
        <v>130</v>
      </c>
      <c r="E261" s="227" t="s">
        <v>19</v>
      </c>
      <c r="F261" s="228" t="s">
        <v>370</v>
      </c>
      <c r="G261" s="226"/>
      <c r="H261" s="229">
        <v>9.1289999999999996</v>
      </c>
      <c r="I261" s="230"/>
      <c r="J261" s="226"/>
      <c r="K261" s="226"/>
      <c r="L261" s="231"/>
      <c r="M261" s="232"/>
      <c r="N261" s="233"/>
      <c r="O261" s="233"/>
      <c r="P261" s="233"/>
      <c r="Q261" s="233"/>
      <c r="R261" s="233"/>
      <c r="S261" s="233"/>
      <c r="T261" s="234"/>
      <c r="AT261" s="235" t="s">
        <v>130</v>
      </c>
      <c r="AU261" s="235" t="s">
        <v>86</v>
      </c>
      <c r="AV261" s="12" t="s">
        <v>86</v>
      </c>
      <c r="AW261" s="12" t="s">
        <v>37</v>
      </c>
      <c r="AX261" s="12" t="s">
        <v>84</v>
      </c>
      <c r="AY261" s="235" t="s">
        <v>119</v>
      </c>
    </row>
    <row r="262" s="1" customFormat="1" ht="16.5" customHeight="1">
      <c r="B262" s="38"/>
      <c r="C262" s="258" t="s">
        <v>371</v>
      </c>
      <c r="D262" s="258" t="s">
        <v>261</v>
      </c>
      <c r="E262" s="259" t="s">
        <v>372</v>
      </c>
      <c r="F262" s="260" t="s">
        <v>373</v>
      </c>
      <c r="G262" s="261" t="s">
        <v>124</v>
      </c>
      <c r="H262" s="262">
        <v>738.48000000000002</v>
      </c>
      <c r="I262" s="263"/>
      <c r="J262" s="264">
        <f>ROUND(I262*H262,2)</f>
        <v>0</v>
      </c>
      <c r="K262" s="260" t="s">
        <v>125</v>
      </c>
      <c r="L262" s="265"/>
      <c r="M262" s="266" t="s">
        <v>19</v>
      </c>
      <c r="N262" s="267" t="s">
        <v>47</v>
      </c>
      <c r="O262" s="79"/>
      <c r="P262" s="209">
        <f>O262*H262</f>
        <v>0</v>
      </c>
      <c r="Q262" s="209">
        <v>0.17599999999999999</v>
      </c>
      <c r="R262" s="209">
        <f>Q262*H262</f>
        <v>129.97247999999999</v>
      </c>
      <c r="S262" s="209">
        <v>0</v>
      </c>
      <c r="T262" s="210">
        <f>S262*H262</f>
        <v>0</v>
      </c>
      <c r="AR262" s="17" t="s">
        <v>172</v>
      </c>
      <c r="AT262" s="17" t="s">
        <v>261</v>
      </c>
      <c r="AU262" s="17" t="s">
        <v>86</v>
      </c>
      <c r="AY262" s="17" t="s">
        <v>119</v>
      </c>
      <c r="BE262" s="211">
        <f>IF(N262="základní",J262,0)</f>
        <v>0</v>
      </c>
      <c r="BF262" s="211">
        <f>IF(N262="snížená",J262,0)</f>
        <v>0</v>
      </c>
      <c r="BG262" s="211">
        <f>IF(N262="zákl. přenesená",J262,0)</f>
        <v>0</v>
      </c>
      <c r="BH262" s="211">
        <f>IF(N262="sníž. přenesená",J262,0)</f>
        <v>0</v>
      </c>
      <c r="BI262" s="211">
        <f>IF(N262="nulová",J262,0)</f>
        <v>0</v>
      </c>
      <c r="BJ262" s="17" t="s">
        <v>84</v>
      </c>
      <c r="BK262" s="211">
        <f>ROUND(I262*H262,2)</f>
        <v>0</v>
      </c>
      <c r="BL262" s="17" t="s">
        <v>126</v>
      </c>
      <c r="BM262" s="17" t="s">
        <v>374</v>
      </c>
    </row>
    <row r="263" s="12" customFormat="1">
      <c r="B263" s="225"/>
      <c r="C263" s="226"/>
      <c r="D263" s="212" t="s">
        <v>130</v>
      </c>
      <c r="E263" s="227" t="s">
        <v>19</v>
      </c>
      <c r="F263" s="228" t="s">
        <v>375</v>
      </c>
      <c r="G263" s="226"/>
      <c r="H263" s="229">
        <v>738.48000000000002</v>
      </c>
      <c r="I263" s="230"/>
      <c r="J263" s="226"/>
      <c r="K263" s="226"/>
      <c r="L263" s="231"/>
      <c r="M263" s="232"/>
      <c r="N263" s="233"/>
      <c r="O263" s="233"/>
      <c r="P263" s="233"/>
      <c r="Q263" s="233"/>
      <c r="R263" s="233"/>
      <c r="S263" s="233"/>
      <c r="T263" s="234"/>
      <c r="AT263" s="235" t="s">
        <v>130</v>
      </c>
      <c r="AU263" s="235" t="s">
        <v>86</v>
      </c>
      <c r="AV263" s="12" t="s">
        <v>86</v>
      </c>
      <c r="AW263" s="12" t="s">
        <v>37</v>
      </c>
      <c r="AX263" s="12" t="s">
        <v>84</v>
      </c>
      <c r="AY263" s="235" t="s">
        <v>119</v>
      </c>
    </row>
    <row r="264" s="1" customFormat="1" ht="22.5" customHeight="1">
      <c r="B264" s="38"/>
      <c r="C264" s="200" t="s">
        <v>376</v>
      </c>
      <c r="D264" s="200" t="s">
        <v>121</v>
      </c>
      <c r="E264" s="201" t="s">
        <v>377</v>
      </c>
      <c r="F264" s="202" t="s">
        <v>378</v>
      </c>
      <c r="G264" s="203" t="s">
        <v>124</v>
      </c>
      <c r="H264" s="204">
        <v>556</v>
      </c>
      <c r="I264" s="205"/>
      <c r="J264" s="206">
        <f>ROUND(I264*H264,2)</f>
        <v>0</v>
      </c>
      <c r="K264" s="202" t="s">
        <v>125</v>
      </c>
      <c r="L264" s="43"/>
      <c r="M264" s="207" t="s">
        <v>19</v>
      </c>
      <c r="N264" s="208" t="s">
        <v>47</v>
      </c>
      <c r="O264" s="79"/>
      <c r="P264" s="209">
        <f>O264*H264</f>
        <v>0</v>
      </c>
      <c r="Q264" s="209">
        <v>0.098000000000000004</v>
      </c>
      <c r="R264" s="209">
        <f>Q264*H264</f>
        <v>54.488</v>
      </c>
      <c r="S264" s="209">
        <v>0</v>
      </c>
      <c r="T264" s="210">
        <f>S264*H264</f>
        <v>0</v>
      </c>
      <c r="AR264" s="17" t="s">
        <v>126</v>
      </c>
      <c r="AT264" s="17" t="s">
        <v>121</v>
      </c>
      <c r="AU264" s="17" t="s">
        <v>86</v>
      </c>
      <c r="AY264" s="17" t="s">
        <v>119</v>
      </c>
      <c r="BE264" s="211">
        <f>IF(N264="základní",J264,0)</f>
        <v>0</v>
      </c>
      <c r="BF264" s="211">
        <f>IF(N264="snížená",J264,0)</f>
        <v>0</v>
      </c>
      <c r="BG264" s="211">
        <f>IF(N264="zákl. přenesená",J264,0)</f>
        <v>0</v>
      </c>
      <c r="BH264" s="211">
        <f>IF(N264="sníž. přenesená",J264,0)</f>
        <v>0</v>
      </c>
      <c r="BI264" s="211">
        <f>IF(N264="nulová",J264,0)</f>
        <v>0</v>
      </c>
      <c r="BJ264" s="17" t="s">
        <v>84</v>
      </c>
      <c r="BK264" s="211">
        <f>ROUND(I264*H264,2)</f>
        <v>0</v>
      </c>
      <c r="BL264" s="17" t="s">
        <v>126</v>
      </c>
      <c r="BM264" s="17" t="s">
        <v>379</v>
      </c>
    </row>
    <row r="265" s="1" customFormat="1">
      <c r="B265" s="38"/>
      <c r="C265" s="39"/>
      <c r="D265" s="212" t="s">
        <v>128</v>
      </c>
      <c r="E265" s="39"/>
      <c r="F265" s="213" t="s">
        <v>380</v>
      </c>
      <c r="G265" s="39"/>
      <c r="H265" s="39"/>
      <c r="I265" s="126"/>
      <c r="J265" s="39"/>
      <c r="K265" s="39"/>
      <c r="L265" s="43"/>
      <c r="M265" s="214"/>
      <c r="N265" s="79"/>
      <c r="O265" s="79"/>
      <c r="P265" s="79"/>
      <c r="Q265" s="79"/>
      <c r="R265" s="79"/>
      <c r="S265" s="79"/>
      <c r="T265" s="80"/>
      <c r="AT265" s="17" t="s">
        <v>128</v>
      </c>
      <c r="AU265" s="17" t="s">
        <v>86</v>
      </c>
    </row>
    <row r="266" s="11" customFormat="1">
      <c r="B266" s="215"/>
      <c r="C266" s="216"/>
      <c r="D266" s="212" t="s">
        <v>130</v>
      </c>
      <c r="E266" s="217" t="s">
        <v>19</v>
      </c>
      <c r="F266" s="218" t="s">
        <v>131</v>
      </c>
      <c r="G266" s="216"/>
      <c r="H266" s="217" t="s">
        <v>19</v>
      </c>
      <c r="I266" s="219"/>
      <c r="J266" s="216"/>
      <c r="K266" s="216"/>
      <c r="L266" s="220"/>
      <c r="M266" s="221"/>
      <c r="N266" s="222"/>
      <c r="O266" s="222"/>
      <c r="P266" s="222"/>
      <c r="Q266" s="222"/>
      <c r="R266" s="222"/>
      <c r="S266" s="222"/>
      <c r="T266" s="223"/>
      <c r="AT266" s="224" t="s">
        <v>130</v>
      </c>
      <c r="AU266" s="224" t="s">
        <v>86</v>
      </c>
      <c r="AV266" s="11" t="s">
        <v>84</v>
      </c>
      <c r="AW266" s="11" t="s">
        <v>37</v>
      </c>
      <c r="AX266" s="11" t="s">
        <v>76</v>
      </c>
      <c r="AY266" s="224" t="s">
        <v>119</v>
      </c>
    </row>
    <row r="267" s="12" customFormat="1">
      <c r="B267" s="225"/>
      <c r="C267" s="226"/>
      <c r="D267" s="212" t="s">
        <v>130</v>
      </c>
      <c r="E267" s="227" t="s">
        <v>19</v>
      </c>
      <c r="F267" s="228" t="s">
        <v>381</v>
      </c>
      <c r="G267" s="226"/>
      <c r="H267" s="229">
        <v>556</v>
      </c>
      <c r="I267" s="230"/>
      <c r="J267" s="226"/>
      <c r="K267" s="226"/>
      <c r="L267" s="231"/>
      <c r="M267" s="232"/>
      <c r="N267" s="233"/>
      <c r="O267" s="233"/>
      <c r="P267" s="233"/>
      <c r="Q267" s="233"/>
      <c r="R267" s="233"/>
      <c r="S267" s="233"/>
      <c r="T267" s="234"/>
      <c r="AT267" s="235" t="s">
        <v>130</v>
      </c>
      <c r="AU267" s="235" t="s">
        <v>86</v>
      </c>
      <c r="AV267" s="12" t="s">
        <v>86</v>
      </c>
      <c r="AW267" s="12" t="s">
        <v>37</v>
      </c>
      <c r="AX267" s="12" t="s">
        <v>84</v>
      </c>
      <c r="AY267" s="235" t="s">
        <v>119</v>
      </c>
    </row>
    <row r="268" s="1" customFormat="1" ht="16.5" customHeight="1">
      <c r="B268" s="38"/>
      <c r="C268" s="258" t="s">
        <v>382</v>
      </c>
      <c r="D268" s="258" t="s">
        <v>261</v>
      </c>
      <c r="E268" s="259" t="s">
        <v>383</v>
      </c>
      <c r="F268" s="260" t="s">
        <v>384</v>
      </c>
      <c r="G268" s="261" t="s">
        <v>124</v>
      </c>
      <c r="H268" s="262">
        <v>567.12</v>
      </c>
      <c r="I268" s="263"/>
      <c r="J268" s="264">
        <f>ROUND(I268*H268,2)</f>
        <v>0</v>
      </c>
      <c r="K268" s="260" t="s">
        <v>19</v>
      </c>
      <c r="L268" s="265"/>
      <c r="M268" s="266" t="s">
        <v>19</v>
      </c>
      <c r="N268" s="267" t="s">
        <v>47</v>
      </c>
      <c r="O268" s="79"/>
      <c r="P268" s="209">
        <f>O268*H268</f>
        <v>0</v>
      </c>
      <c r="Q268" s="209">
        <v>0</v>
      </c>
      <c r="R268" s="209">
        <f>Q268*H268</f>
        <v>0</v>
      </c>
      <c r="S268" s="209">
        <v>0</v>
      </c>
      <c r="T268" s="210">
        <f>S268*H268</f>
        <v>0</v>
      </c>
      <c r="AR268" s="17" t="s">
        <v>172</v>
      </c>
      <c r="AT268" s="17" t="s">
        <v>261</v>
      </c>
      <c r="AU268" s="17" t="s">
        <v>86</v>
      </c>
      <c r="AY268" s="17" t="s">
        <v>119</v>
      </c>
      <c r="BE268" s="211">
        <f>IF(N268="základní",J268,0)</f>
        <v>0</v>
      </c>
      <c r="BF268" s="211">
        <f>IF(N268="snížená",J268,0)</f>
        <v>0</v>
      </c>
      <c r="BG268" s="211">
        <f>IF(N268="zákl. přenesená",J268,0)</f>
        <v>0</v>
      </c>
      <c r="BH268" s="211">
        <f>IF(N268="sníž. přenesená",J268,0)</f>
        <v>0</v>
      </c>
      <c r="BI268" s="211">
        <f>IF(N268="nulová",J268,0)</f>
        <v>0</v>
      </c>
      <c r="BJ268" s="17" t="s">
        <v>84</v>
      </c>
      <c r="BK268" s="211">
        <f>ROUND(I268*H268,2)</f>
        <v>0</v>
      </c>
      <c r="BL268" s="17" t="s">
        <v>126</v>
      </c>
      <c r="BM268" s="17" t="s">
        <v>385</v>
      </c>
    </row>
    <row r="269" s="12" customFormat="1">
      <c r="B269" s="225"/>
      <c r="C269" s="226"/>
      <c r="D269" s="212" t="s">
        <v>130</v>
      </c>
      <c r="E269" s="227" t="s">
        <v>19</v>
      </c>
      <c r="F269" s="228" t="s">
        <v>386</v>
      </c>
      <c r="G269" s="226"/>
      <c r="H269" s="229">
        <v>567.12</v>
      </c>
      <c r="I269" s="230"/>
      <c r="J269" s="226"/>
      <c r="K269" s="226"/>
      <c r="L269" s="231"/>
      <c r="M269" s="232"/>
      <c r="N269" s="233"/>
      <c r="O269" s="233"/>
      <c r="P269" s="233"/>
      <c r="Q269" s="233"/>
      <c r="R269" s="233"/>
      <c r="S269" s="233"/>
      <c r="T269" s="234"/>
      <c r="AT269" s="235" t="s">
        <v>130</v>
      </c>
      <c r="AU269" s="235" t="s">
        <v>86</v>
      </c>
      <c r="AV269" s="12" t="s">
        <v>86</v>
      </c>
      <c r="AW269" s="12" t="s">
        <v>37</v>
      </c>
      <c r="AX269" s="12" t="s">
        <v>84</v>
      </c>
      <c r="AY269" s="235" t="s">
        <v>119</v>
      </c>
    </row>
    <row r="270" s="10" customFormat="1" ht="22.8" customHeight="1">
      <c r="B270" s="184"/>
      <c r="C270" s="185"/>
      <c r="D270" s="186" t="s">
        <v>75</v>
      </c>
      <c r="E270" s="198" t="s">
        <v>172</v>
      </c>
      <c r="F270" s="198" t="s">
        <v>387</v>
      </c>
      <c r="G270" s="185"/>
      <c r="H270" s="185"/>
      <c r="I270" s="188"/>
      <c r="J270" s="199">
        <f>BK270</f>
        <v>0</v>
      </c>
      <c r="K270" s="185"/>
      <c r="L270" s="190"/>
      <c r="M270" s="191"/>
      <c r="N270" s="192"/>
      <c r="O270" s="192"/>
      <c r="P270" s="193">
        <f>SUM(P271:P272)</f>
        <v>0</v>
      </c>
      <c r="Q270" s="192"/>
      <c r="R270" s="193">
        <f>SUM(R271:R272)</f>
        <v>1.6832</v>
      </c>
      <c r="S270" s="192"/>
      <c r="T270" s="194">
        <f>SUM(T271:T272)</f>
        <v>0</v>
      </c>
      <c r="AR270" s="195" t="s">
        <v>84</v>
      </c>
      <c r="AT270" s="196" t="s">
        <v>75</v>
      </c>
      <c r="AU270" s="196" t="s">
        <v>84</v>
      </c>
      <c r="AY270" s="195" t="s">
        <v>119</v>
      </c>
      <c r="BK270" s="197">
        <f>SUM(BK271:BK272)</f>
        <v>0</v>
      </c>
    </row>
    <row r="271" s="1" customFormat="1" ht="16.5" customHeight="1">
      <c r="B271" s="38"/>
      <c r="C271" s="200" t="s">
        <v>388</v>
      </c>
      <c r="D271" s="200" t="s">
        <v>121</v>
      </c>
      <c r="E271" s="201" t="s">
        <v>389</v>
      </c>
      <c r="F271" s="202" t="s">
        <v>390</v>
      </c>
      <c r="G271" s="203" t="s">
        <v>135</v>
      </c>
      <c r="H271" s="204">
        <v>4</v>
      </c>
      <c r="I271" s="205"/>
      <c r="J271" s="206">
        <f>ROUND(I271*H271,2)</f>
        <v>0</v>
      </c>
      <c r="K271" s="202" t="s">
        <v>125</v>
      </c>
      <c r="L271" s="43"/>
      <c r="M271" s="207" t="s">
        <v>19</v>
      </c>
      <c r="N271" s="208" t="s">
        <v>47</v>
      </c>
      <c r="O271" s="79"/>
      <c r="P271" s="209">
        <f>O271*H271</f>
        <v>0</v>
      </c>
      <c r="Q271" s="209">
        <v>0.42080000000000001</v>
      </c>
      <c r="R271" s="209">
        <f>Q271*H271</f>
        <v>1.6832</v>
      </c>
      <c r="S271" s="209">
        <v>0</v>
      </c>
      <c r="T271" s="210">
        <f>S271*H271</f>
        <v>0</v>
      </c>
      <c r="AR271" s="17" t="s">
        <v>126</v>
      </c>
      <c r="AT271" s="17" t="s">
        <v>121</v>
      </c>
      <c r="AU271" s="17" t="s">
        <v>86</v>
      </c>
      <c r="AY271" s="17" t="s">
        <v>119</v>
      </c>
      <c r="BE271" s="211">
        <f>IF(N271="základní",J271,0)</f>
        <v>0</v>
      </c>
      <c r="BF271" s="211">
        <f>IF(N271="snížená",J271,0)</f>
        <v>0</v>
      </c>
      <c r="BG271" s="211">
        <f>IF(N271="zákl. přenesená",J271,0)</f>
        <v>0</v>
      </c>
      <c r="BH271" s="211">
        <f>IF(N271="sníž. přenesená",J271,0)</f>
        <v>0</v>
      </c>
      <c r="BI271" s="211">
        <f>IF(N271="nulová",J271,0)</f>
        <v>0</v>
      </c>
      <c r="BJ271" s="17" t="s">
        <v>84</v>
      </c>
      <c r="BK271" s="211">
        <f>ROUND(I271*H271,2)</f>
        <v>0</v>
      </c>
      <c r="BL271" s="17" t="s">
        <v>126</v>
      </c>
      <c r="BM271" s="17" t="s">
        <v>391</v>
      </c>
    </row>
    <row r="272" s="1" customFormat="1">
      <c r="B272" s="38"/>
      <c r="C272" s="39"/>
      <c r="D272" s="212" t="s">
        <v>128</v>
      </c>
      <c r="E272" s="39"/>
      <c r="F272" s="213" t="s">
        <v>392</v>
      </c>
      <c r="G272" s="39"/>
      <c r="H272" s="39"/>
      <c r="I272" s="126"/>
      <c r="J272" s="39"/>
      <c r="K272" s="39"/>
      <c r="L272" s="43"/>
      <c r="M272" s="214"/>
      <c r="N272" s="79"/>
      <c r="O272" s="79"/>
      <c r="P272" s="79"/>
      <c r="Q272" s="79"/>
      <c r="R272" s="79"/>
      <c r="S272" s="79"/>
      <c r="T272" s="80"/>
      <c r="AT272" s="17" t="s">
        <v>128</v>
      </c>
      <c r="AU272" s="17" t="s">
        <v>86</v>
      </c>
    </row>
    <row r="273" s="10" customFormat="1" ht="22.8" customHeight="1">
      <c r="B273" s="184"/>
      <c r="C273" s="185"/>
      <c r="D273" s="186" t="s">
        <v>75</v>
      </c>
      <c r="E273" s="198" t="s">
        <v>176</v>
      </c>
      <c r="F273" s="198" t="s">
        <v>393</v>
      </c>
      <c r="G273" s="185"/>
      <c r="H273" s="185"/>
      <c r="I273" s="188"/>
      <c r="J273" s="199">
        <f>BK273</f>
        <v>0</v>
      </c>
      <c r="K273" s="185"/>
      <c r="L273" s="190"/>
      <c r="M273" s="191"/>
      <c r="N273" s="192"/>
      <c r="O273" s="192"/>
      <c r="P273" s="193">
        <f>SUM(P274:P344)</f>
        <v>0</v>
      </c>
      <c r="Q273" s="192"/>
      <c r="R273" s="193">
        <f>SUM(R274:R344)</f>
        <v>87.256246100000013</v>
      </c>
      <c r="S273" s="192"/>
      <c r="T273" s="194">
        <f>SUM(T274:T344)</f>
        <v>1.6021799999999999</v>
      </c>
      <c r="AR273" s="195" t="s">
        <v>84</v>
      </c>
      <c r="AT273" s="196" t="s">
        <v>75</v>
      </c>
      <c r="AU273" s="196" t="s">
        <v>84</v>
      </c>
      <c r="AY273" s="195" t="s">
        <v>119</v>
      </c>
      <c r="BK273" s="197">
        <f>SUM(BK274:BK344)</f>
        <v>0</v>
      </c>
    </row>
    <row r="274" s="1" customFormat="1" ht="16.5" customHeight="1">
      <c r="B274" s="38"/>
      <c r="C274" s="200" t="s">
        <v>394</v>
      </c>
      <c r="D274" s="200" t="s">
        <v>121</v>
      </c>
      <c r="E274" s="201" t="s">
        <v>395</v>
      </c>
      <c r="F274" s="202" t="s">
        <v>396</v>
      </c>
      <c r="G274" s="203" t="s">
        <v>135</v>
      </c>
      <c r="H274" s="204">
        <v>2</v>
      </c>
      <c r="I274" s="205"/>
      <c r="J274" s="206">
        <f>ROUND(I274*H274,2)</f>
        <v>0</v>
      </c>
      <c r="K274" s="202" t="s">
        <v>125</v>
      </c>
      <c r="L274" s="43"/>
      <c r="M274" s="207" t="s">
        <v>19</v>
      </c>
      <c r="N274" s="208" t="s">
        <v>47</v>
      </c>
      <c r="O274" s="79"/>
      <c r="P274" s="209">
        <f>O274*H274</f>
        <v>0</v>
      </c>
      <c r="Q274" s="209">
        <v>0.00069999999999999999</v>
      </c>
      <c r="R274" s="209">
        <f>Q274*H274</f>
        <v>0.0014</v>
      </c>
      <c r="S274" s="209">
        <v>0</v>
      </c>
      <c r="T274" s="210">
        <f>S274*H274</f>
        <v>0</v>
      </c>
      <c r="AR274" s="17" t="s">
        <v>126</v>
      </c>
      <c r="AT274" s="17" t="s">
        <v>121</v>
      </c>
      <c r="AU274" s="17" t="s">
        <v>86</v>
      </c>
      <c r="AY274" s="17" t="s">
        <v>119</v>
      </c>
      <c r="BE274" s="211">
        <f>IF(N274="základní",J274,0)</f>
        <v>0</v>
      </c>
      <c r="BF274" s="211">
        <f>IF(N274="snížená",J274,0)</f>
        <v>0</v>
      </c>
      <c r="BG274" s="211">
        <f>IF(N274="zákl. přenesená",J274,0)</f>
        <v>0</v>
      </c>
      <c r="BH274" s="211">
        <f>IF(N274="sníž. přenesená",J274,0)</f>
        <v>0</v>
      </c>
      <c r="BI274" s="211">
        <f>IF(N274="nulová",J274,0)</f>
        <v>0</v>
      </c>
      <c r="BJ274" s="17" t="s">
        <v>84</v>
      </c>
      <c r="BK274" s="211">
        <f>ROUND(I274*H274,2)</f>
        <v>0</v>
      </c>
      <c r="BL274" s="17" t="s">
        <v>126</v>
      </c>
      <c r="BM274" s="17" t="s">
        <v>397</v>
      </c>
    </row>
    <row r="275" s="1" customFormat="1">
      <c r="B275" s="38"/>
      <c r="C275" s="39"/>
      <c r="D275" s="212" t="s">
        <v>128</v>
      </c>
      <c r="E275" s="39"/>
      <c r="F275" s="213" t="s">
        <v>398</v>
      </c>
      <c r="G275" s="39"/>
      <c r="H275" s="39"/>
      <c r="I275" s="126"/>
      <c r="J275" s="39"/>
      <c r="K275" s="39"/>
      <c r="L275" s="43"/>
      <c r="M275" s="214"/>
      <c r="N275" s="79"/>
      <c r="O275" s="79"/>
      <c r="P275" s="79"/>
      <c r="Q275" s="79"/>
      <c r="R275" s="79"/>
      <c r="S275" s="79"/>
      <c r="T275" s="80"/>
      <c r="AT275" s="17" t="s">
        <v>128</v>
      </c>
      <c r="AU275" s="17" t="s">
        <v>86</v>
      </c>
    </row>
    <row r="276" s="11" customFormat="1">
      <c r="B276" s="215"/>
      <c r="C276" s="216"/>
      <c r="D276" s="212" t="s">
        <v>130</v>
      </c>
      <c r="E276" s="217" t="s">
        <v>19</v>
      </c>
      <c r="F276" s="218" t="s">
        <v>131</v>
      </c>
      <c r="G276" s="216"/>
      <c r="H276" s="217" t="s">
        <v>19</v>
      </c>
      <c r="I276" s="219"/>
      <c r="J276" s="216"/>
      <c r="K276" s="216"/>
      <c r="L276" s="220"/>
      <c r="M276" s="221"/>
      <c r="N276" s="222"/>
      <c r="O276" s="222"/>
      <c r="P276" s="222"/>
      <c r="Q276" s="222"/>
      <c r="R276" s="222"/>
      <c r="S276" s="222"/>
      <c r="T276" s="223"/>
      <c r="AT276" s="224" t="s">
        <v>130</v>
      </c>
      <c r="AU276" s="224" t="s">
        <v>86</v>
      </c>
      <c r="AV276" s="11" t="s">
        <v>84</v>
      </c>
      <c r="AW276" s="11" t="s">
        <v>37</v>
      </c>
      <c r="AX276" s="11" t="s">
        <v>76</v>
      </c>
      <c r="AY276" s="224" t="s">
        <v>119</v>
      </c>
    </row>
    <row r="277" s="12" customFormat="1">
      <c r="B277" s="225"/>
      <c r="C277" s="226"/>
      <c r="D277" s="212" t="s">
        <v>130</v>
      </c>
      <c r="E277" s="227" t="s">
        <v>19</v>
      </c>
      <c r="F277" s="228" t="s">
        <v>399</v>
      </c>
      <c r="G277" s="226"/>
      <c r="H277" s="229">
        <v>1</v>
      </c>
      <c r="I277" s="230"/>
      <c r="J277" s="226"/>
      <c r="K277" s="226"/>
      <c r="L277" s="231"/>
      <c r="M277" s="232"/>
      <c r="N277" s="233"/>
      <c r="O277" s="233"/>
      <c r="P277" s="233"/>
      <c r="Q277" s="233"/>
      <c r="R277" s="233"/>
      <c r="S277" s="233"/>
      <c r="T277" s="234"/>
      <c r="AT277" s="235" t="s">
        <v>130</v>
      </c>
      <c r="AU277" s="235" t="s">
        <v>86</v>
      </c>
      <c r="AV277" s="12" t="s">
        <v>86</v>
      </c>
      <c r="AW277" s="12" t="s">
        <v>37</v>
      </c>
      <c r="AX277" s="12" t="s">
        <v>76</v>
      </c>
      <c r="AY277" s="235" t="s">
        <v>119</v>
      </c>
    </row>
    <row r="278" s="12" customFormat="1">
      <c r="B278" s="225"/>
      <c r="C278" s="226"/>
      <c r="D278" s="212" t="s">
        <v>130</v>
      </c>
      <c r="E278" s="227" t="s">
        <v>19</v>
      </c>
      <c r="F278" s="228" t="s">
        <v>400</v>
      </c>
      <c r="G278" s="226"/>
      <c r="H278" s="229">
        <v>1</v>
      </c>
      <c r="I278" s="230"/>
      <c r="J278" s="226"/>
      <c r="K278" s="226"/>
      <c r="L278" s="231"/>
      <c r="M278" s="232"/>
      <c r="N278" s="233"/>
      <c r="O278" s="233"/>
      <c r="P278" s="233"/>
      <c r="Q278" s="233"/>
      <c r="R278" s="233"/>
      <c r="S278" s="233"/>
      <c r="T278" s="234"/>
      <c r="AT278" s="235" t="s">
        <v>130</v>
      </c>
      <c r="AU278" s="235" t="s">
        <v>86</v>
      </c>
      <c r="AV278" s="12" t="s">
        <v>86</v>
      </c>
      <c r="AW278" s="12" t="s">
        <v>37</v>
      </c>
      <c r="AX278" s="12" t="s">
        <v>76</v>
      </c>
      <c r="AY278" s="235" t="s">
        <v>119</v>
      </c>
    </row>
    <row r="279" s="13" customFormat="1">
      <c r="B279" s="236"/>
      <c r="C279" s="237"/>
      <c r="D279" s="212" t="s">
        <v>130</v>
      </c>
      <c r="E279" s="238" t="s">
        <v>19</v>
      </c>
      <c r="F279" s="239" t="s">
        <v>143</v>
      </c>
      <c r="G279" s="237"/>
      <c r="H279" s="240">
        <v>2</v>
      </c>
      <c r="I279" s="241"/>
      <c r="J279" s="237"/>
      <c r="K279" s="237"/>
      <c r="L279" s="242"/>
      <c r="M279" s="243"/>
      <c r="N279" s="244"/>
      <c r="O279" s="244"/>
      <c r="P279" s="244"/>
      <c r="Q279" s="244"/>
      <c r="R279" s="244"/>
      <c r="S279" s="244"/>
      <c r="T279" s="245"/>
      <c r="AT279" s="246" t="s">
        <v>130</v>
      </c>
      <c r="AU279" s="246" t="s">
        <v>86</v>
      </c>
      <c r="AV279" s="13" t="s">
        <v>126</v>
      </c>
      <c r="AW279" s="13" t="s">
        <v>37</v>
      </c>
      <c r="AX279" s="13" t="s">
        <v>84</v>
      </c>
      <c r="AY279" s="246" t="s">
        <v>119</v>
      </c>
    </row>
    <row r="280" s="1" customFormat="1" ht="16.5" customHeight="1">
      <c r="B280" s="38"/>
      <c r="C280" s="258" t="s">
        <v>401</v>
      </c>
      <c r="D280" s="258" t="s">
        <v>261</v>
      </c>
      <c r="E280" s="259" t="s">
        <v>402</v>
      </c>
      <c r="F280" s="260" t="s">
        <v>403</v>
      </c>
      <c r="G280" s="261" t="s">
        <v>135</v>
      </c>
      <c r="H280" s="262">
        <v>1</v>
      </c>
      <c r="I280" s="263"/>
      <c r="J280" s="264">
        <f>ROUND(I280*H280,2)</f>
        <v>0</v>
      </c>
      <c r="K280" s="260" t="s">
        <v>125</v>
      </c>
      <c r="L280" s="265"/>
      <c r="M280" s="266" t="s">
        <v>19</v>
      </c>
      <c r="N280" s="267" t="s">
        <v>47</v>
      </c>
      <c r="O280" s="79"/>
      <c r="P280" s="209">
        <f>O280*H280</f>
        <v>0</v>
      </c>
      <c r="Q280" s="209">
        <v>0.0035999999999999999</v>
      </c>
      <c r="R280" s="209">
        <f>Q280*H280</f>
        <v>0.0035999999999999999</v>
      </c>
      <c r="S280" s="209">
        <v>0</v>
      </c>
      <c r="T280" s="210">
        <f>S280*H280</f>
        <v>0</v>
      </c>
      <c r="AR280" s="17" t="s">
        <v>172</v>
      </c>
      <c r="AT280" s="17" t="s">
        <v>261</v>
      </c>
      <c r="AU280" s="17" t="s">
        <v>86</v>
      </c>
      <c r="AY280" s="17" t="s">
        <v>119</v>
      </c>
      <c r="BE280" s="211">
        <f>IF(N280="základní",J280,0)</f>
        <v>0</v>
      </c>
      <c r="BF280" s="211">
        <f>IF(N280="snížená",J280,0)</f>
        <v>0</v>
      </c>
      <c r="BG280" s="211">
        <f>IF(N280="zákl. přenesená",J280,0)</f>
        <v>0</v>
      </c>
      <c r="BH280" s="211">
        <f>IF(N280="sníž. přenesená",J280,0)</f>
        <v>0</v>
      </c>
      <c r="BI280" s="211">
        <f>IF(N280="nulová",J280,0)</f>
        <v>0</v>
      </c>
      <c r="BJ280" s="17" t="s">
        <v>84</v>
      </c>
      <c r="BK280" s="211">
        <f>ROUND(I280*H280,2)</f>
        <v>0</v>
      </c>
      <c r="BL280" s="17" t="s">
        <v>126</v>
      </c>
      <c r="BM280" s="17" t="s">
        <v>404</v>
      </c>
    </row>
    <row r="281" s="11" customFormat="1">
      <c r="B281" s="215"/>
      <c r="C281" s="216"/>
      <c r="D281" s="212" t="s">
        <v>130</v>
      </c>
      <c r="E281" s="217" t="s">
        <v>19</v>
      </c>
      <c r="F281" s="218" t="s">
        <v>131</v>
      </c>
      <c r="G281" s="216"/>
      <c r="H281" s="217" t="s">
        <v>19</v>
      </c>
      <c r="I281" s="219"/>
      <c r="J281" s="216"/>
      <c r="K281" s="216"/>
      <c r="L281" s="220"/>
      <c r="M281" s="221"/>
      <c r="N281" s="222"/>
      <c r="O281" s="222"/>
      <c r="P281" s="222"/>
      <c r="Q281" s="222"/>
      <c r="R281" s="222"/>
      <c r="S281" s="222"/>
      <c r="T281" s="223"/>
      <c r="AT281" s="224" t="s">
        <v>130</v>
      </c>
      <c r="AU281" s="224" t="s">
        <v>86</v>
      </c>
      <c r="AV281" s="11" t="s">
        <v>84</v>
      </c>
      <c r="AW281" s="11" t="s">
        <v>37</v>
      </c>
      <c r="AX281" s="11" t="s">
        <v>76</v>
      </c>
      <c r="AY281" s="224" t="s">
        <v>119</v>
      </c>
    </row>
    <row r="282" s="12" customFormat="1">
      <c r="B282" s="225"/>
      <c r="C282" s="226"/>
      <c r="D282" s="212" t="s">
        <v>130</v>
      </c>
      <c r="E282" s="227" t="s">
        <v>19</v>
      </c>
      <c r="F282" s="228" t="s">
        <v>405</v>
      </c>
      <c r="G282" s="226"/>
      <c r="H282" s="229">
        <v>1</v>
      </c>
      <c r="I282" s="230"/>
      <c r="J282" s="226"/>
      <c r="K282" s="226"/>
      <c r="L282" s="231"/>
      <c r="M282" s="232"/>
      <c r="N282" s="233"/>
      <c r="O282" s="233"/>
      <c r="P282" s="233"/>
      <c r="Q282" s="233"/>
      <c r="R282" s="233"/>
      <c r="S282" s="233"/>
      <c r="T282" s="234"/>
      <c r="AT282" s="235" t="s">
        <v>130</v>
      </c>
      <c r="AU282" s="235" t="s">
        <v>86</v>
      </c>
      <c r="AV282" s="12" t="s">
        <v>86</v>
      </c>
      <c r="AW282" s="12" t="s">
        <v>37</v>
      </c>
      <c r="AX282" s="12" t="s">
        <v>84</v>
      </c>
      <c r="AY282" s="235" t="s">
        <v>119</v>
      </c>
    </row>
    <row r="283" s="1" customFormat="1" ht="16.5" customHeight="1">
      <c r="B283" s="38"/>
      <c r="C283" s="258" t="s">
        <v>406</v>
      </c>
      <c r="D283" s="258" t="s">
        <v>261</v>
      </c>
      <c r="E283" s="259" t="s">
        <v>407</v>
      </c>
      <c r="F283" s="260" t="s">
        <v>408</v>
      </c>
      <c r="G283" s="261" t="s">
        <v>135</v>
      </c>
      <c r="H283" s="262">
        <v>1</v>
      </c>
      <c r="I283" s="263"/>
      <c r="J283" s="264">
        <f>ROUND(I283*H283,2)</f>
        <v>0</v>
      </c>
      <c r="K283" s="260" t="s">
        <v>125</v>
      </c>
      <c r="L283" s="265"/>
      <c r="M283" s="266" t="s">
        <v>19</v>
      </c>
      <c r="N283" s="267" t="s">
        <v>47</v>
      </c>
      <c r="O283" s="79"/>
      <c r="P283" s="209">
        <f>O283*H283</f>
        <v>0</v>
      </c>
      <c r="Q283" s="209">
        <v>0.0015</v>
      </c>
      <c r="R283" s="209">
        <f>Q283*H283</f>
        <v>0.0015</v>
      </c>
      <c r="S283" s="209">
        <v>0</v>
      </c>
      <c r="T283" s="210">
        <f>S283*H283</f>
        <v>0</v>
      </c>
      <c r="AR283" s="17" t="s">
        <v>172</v>
      </c>
      <c r="AT283" s="17" t="s">
        <v>261</v>
      </c>
      <c r="AU283" s="17" t="s">
        <v>86</v>
      </c>
      <c r="AY283" s="17" t="s">
        <v>119</v>
      </c>
      <c r="BE283" s="211">
        <f>IF(N283="základní",J283,0)</f>
        <v>0</v>
      </c>
      <c r="BF283" s="211">
        <f>IF(N283="snížená",J283,0)</f>
        <v>0</v>
      </c>
      <c r="BG283" s="211">
        <f>IF(N283="zákl. přenesená",J283,0)</f>
        <v>0</v>
      </c>
      <c r="BH283" s="211">
        <f>IF(N283="sníž. přenesená",J283,0)</f>
        <v>0</v>
      </c>
      <c r="BI283" s="211">
        <f>IF(N283="nulová",J283,0)</f>
        <v>0</v>
      </c>
      <c r="BJ283" s="17" t="s">
        <v>84</v>
      </c>
      <c r="BK283" s="211">
        <f>ROUND(I283*H283,2)</f>
        <v>0</v>
      </c>
      <c r="BL283" s="17" t="s">
        <v>126</v>
      </c>
      <c r="BM283" s="17" t="s">
        <v>409</v>
      </c>
    </row>
    <row r="284" s="11" customFormat="1">
      <c r="B284" s="215"/>
      <c r="C284" s="216"/>
      <c r="D284" s="212" t="s">
        <v>130</v>
      </c>
      <c r="E284" s="217" t="s">
        <v>19</v>
      </c>
      <c r="F284" s="218" t="s">
        <v>131</v>
      </c>
      <c r="G284" s="216"/>
      <c r="H284" s="217" t="s">
        <v>19</v>
      </c>
      <c r="I284" s="219"/>
      <c r="J284" s="216"/>
      <c r="K284" s="216"/>
      <c r="L284" s="220"/>
      <c r="M284" s="221"/>
      <c r="N284" s="222"/>
      <c r="O284" s="222"/>
      <c r="P284" s="222"/>
      <c r="Q284" s="222"/>
      <c r="R284" s="222"/>
      <c r="S284" s="222"/>
      <c r="T284" s="223"/>
      <c r="AT284" s="224" t="s">
        <v>130</v>
      </c>
      <c r="AU284" s="224" t="s">
        <v>86</v>
      </c>
      <c r="AV284" s="11" t="s">
        <v>84</v>
      </c>
      <c r="AW284" s="11" t="s">
        <v>37</v>
      </c>
      <c r="AX284" s="11" t="s">
        <v>76</v>
      </c>
      <c r="AY284" s="224" t="s">
        <v>119</v>
      </c>
    </row>
    <row r="285" s="12" customFormat="1">
      <c r="B285" s="225"/>
      <c r="C285" s="226"/>
      <c r="D285" s="212" t="s">
        <v>130</v>
      </c>
      <c r="E285" s="227" t="s">
        <v>19</v>
      </c>
      <c r="F285" s="228" t="s">
        <v>410</v>
      </c>
      <c r="G285" s="226"/>
      <c r="H285" s="229">
        <v>1</v>
      </c>
      <c r="I285" s="230"/>
      <c r="J285" s="226"/>
      <c r="K285" s="226"/>
      <c r="L285" s="231"/>
      <c r="M285" s="232"/>
      <c r="N285" s="233"/>
      <c r="O285" s="233"/>
      <c r="P285" s="233"/>
      <c r="Q285" s="233"/>
      <c r="R285" s="233"/>
      <c r="S285" s="233"/>
      <c r="T285" s="234"/>
      <c r="AT285" s="235" t="s">
        <v>130</v>
      </c>
      <c r="AU285" s="235" t="s">
        <v>86</v>
      </c>
      <c r="AV285" s="12" t="s">
        <v>86</v>
      </c>
      <c r="AW285" s="12" t="s">
        <v>37</v>
      </c>
      <c r="AX285" s="12" t="s">
        <v>84</v>
      </c>
      <c r="AY285" s="235" t="s">
        <v>119</v>
      </c>
    </row>
    <row r="286" s="1" customFormat="1" ht="16.5" customHeight="1">
      <c r="B286" s="38"/>
      <c r="C286" s="258" t="s">
        <v>411</v>
      </c>
      <c r="D286" s="258" t="s">
        <v>261</v>
      </c>
      <c r="E286" s="259" t="s">
        <v>412</v>
      </c>
      <c r="F286" s="260" t="s">
        <v>413</v>
      </c>
      <c r="G286" s="261" t="s">
        <v>135</v>
      </c>
      <c r="H286" s="262">
        <v>1</v>
      </c>
      <c r="I286" s="263"/>
      <c r="J286" s="264">
        <f>ROUND(I286*H286,2)</f>
        <v>0</v>
      </c>
      <c r="K286" s="260" t="s">
        <v>125</v>
      </c>
      <c r="L286" s="265"/>
      <c r="M286" s="266" t="s">
        <v>19</v>
      </c>
      <c r="N286" s="267" t="s">
        <v>47</v>
      </c>
      <c r="O286" s="79"/>
      <c r="P286" s="209">
        <f>O286*H286</f>
        <v>0</v>
      </c>
      <c r="Q286" s="209">
        <v>0.0023999999999999998</v>
      </c>
      <c r="R286" s="209">
        <f>Q286*H286</f>
        <v>0.0023999999999999998</v>
      </c>
      <c r="S286" s="209">
        <v>0</v>
      </c>
      <c r="T286" s="210">
        <f>S286*H286</f>
        <v>0</v>
      </c>
      <c r="AR286" s="17" t="s">
        <v>172</v>
      </c>
      <c r="AT286" s="17" t="s">
        <v>261</v>
      </c>
      <c r="AU286" s="17" t="s">
        <v>86</v>
      </c>
      <c r="AY286" s="17" t="s">
        <v>119</v>
      </c>
      <c r="BE286" s="211">
        <f>IF(N286="základní",J286,0)</f>
        <v>0</v>
      </c>
      <c r="BF286" s="211">
        <f>IF(N286="snížená",J286,0)</f>
        <v>0</v>
      </c>
      <c r="BG286" s="211">
        <f>IF(N286="zákl. přenesená",J286,0)</f>
        <v>0</v>
      </c>
      <c r="BH286" s="211">
        <f>IF(N286="sníž. přenesená",J286,0)</f>
        <v>0</v>
      </c>
      <c r="BI286" s="211">
        <f>IF(N286="nulová",J286,0)</f>
        <v>0</v>
      </c>
      <c r="BJ286" s="17" t="s">
        <v>84</v>
      </c>
      <c r="BK286" s="211">
        <f>ROUND(I286*H286,2)</f>
        <v>0</v>
      </c>
      <c r="BL286" s="17" t="s">
        <v>126</v>
      </c>
      <c r="BM286" s="17" t="s">
        <v>414</v>
      </c>
    </row>
    <row r="287" s="11" customFormat="1">
      <c r="B287" s="215"/>
      <c r="C287" s="216"/>
      <c r="D287" s="212" t="s">
        <v>130</v>
      </c>
      <c r="E287" s="217" t="s">
        <v>19</v>
      </c>
      <c r="F287" s="218" t="s">
        <v>131</v>
      </c>
      <c r="G287" s="216"/>
      <c r="H287" s="217" t="s">
        <v>19</v>
      </c>
      <c r="I287" s="219"/>
      <c r="J287" s="216"/>
      <c r="K287" s="216"/>
      <c r="L287" s="220"/>
      <c r="M287" s="221"/>
      <c r="N287" s="222"/>
      <c r="O287" s="222"/>
      <c r="P287" s="222"/>
      <c r="Q287" s="222"/>
      <c r="R287" s="222"/>
      <c r="S287" s="222"/>
      <c r="T287" s="223"/>
      <c r="AT287" s="224" t="s">
        <v>130</v>
      </c>
      <c r="AU287" s="224" t="s">
        <v>86</v>
      </c>
      <c r="AV287" s="11" t="s">
        <v>84</v>
      </c>
      <c r="AW287" s="11" t="s">
        <v>37</v>
      </c>
      <c r="AX287" s="11" t="s">
        <v>76</v>
      </c>
      <c r="AY287" s="224" t="s">
        <v>119</v>
      </c>
    </row>
    <row r="288" s="12" customFormat="1">
      <c r="B288" s="225"/>
      <c r="C288" s="226"/>
      <c r="D288" s="212" t="s">
        <v>130</v>
      </c>
      <c r="E288" s="227" t="s">
        <v>19</v>
      </c>
      <c r="F288" s="228" t="s">
        <v>400</v>
      </c>
      <c r="G288" s="226"/>
      <c r="H288" s="229">
        <v>1</v>
      </c>
      <c r="I288" s="230"/>
      <c r="J288" s="226"/>
      <c r="K288" s="226"/>
      <c r="L288" s="231"/>
      <c r="M288" s="232"/>
      <c r="N288" s="233"/>
      <c r="O288" s="233"/>
      <c r="P288" s="233"/>
      <c r="Q288" s="233"/>
      <c r="R288" s="233"/>
      <c r="S288" s="233"/>
      <c r="T288" s="234"/>
      <c r="AT288" s="235" t="s">
        <v>130</v>
      </c>
      <c r="AU288" s="235" t="s">
        <v>86</v>
      </c>
      <c r="AV288" s="12" t="s">
        <v>86</v>
      </c>
      <c r="AW288" s="12" t="s">
        <v>37</v>
      </c>
      <c r="AX288" s="12" t="s">
        <v>84</v>
      </c>
      <c r="AY288" s="235" t="s">
        <v>119</v>
      </c>
    </row>
    <row r="289" s="1" customFormat="1" ht="16.5" customHeight="1">
      <c r="B289" s="38"/>
      <c r="C289" s="200" t="s">
        <v>415</v>
      </c>
      <c r="D289" s="200" t="s">
        <v>121</v>
      </c>
      <c r="E289" s="201" t="s">
        <v>416</v>
      </c>
      <c r="F289" s="202" t="s">
        <v>417</v>
      </c>
      <c r="G289" s="203" t="s">
        <v>135</v>
      </c>
      <c r="H289" s="204">
        <v>2</v>
      </c>
      <c r="I289" s="205"/>
      <c r="J289" s="206">
        <f>ROUND(I289*H289,2)</f>
        <v>0</v>
      </c>
      <c r="K289" s="202" t="s">
        <v>125</v>
      </c>
      <c r="L289" s="43"/>
      <c r="M289" s="207" t="s">
        <v>19</v>
      </c>
      <c r="N289" s="208" t="s">
        <v>47</v>
      </c>
      <c r="O289" s="79"/>
      <c r="P289" s="209">
        <f>O289*H289</f>
        <v>0</v>
      </c>
      <c r="Q289" s="209">
        <v>0.11240500000000001</v>
      </c>
      <c r="R289" s="209">
        <f>Q289*H289</f>
        <v>0.22481000000000001</v>
      </c>
      <c r="S289" s="209">
        <v>0</v>
      </c>
      <c r="T289" s="210">
        <f>S289*H289</f>
        <v>0</v>
      </c>
      <c r="AR289" s="17" t="s">
        <v>126</v>
      </c>
      <c r="AT289" s="17" t="s">
        <v>121</v>
      </c>
      <c r="AU289" s="17" t="s">
        <v>86</v>
      </c>
      <c r="AY289" s="17" t="s">
        <v>119</v>
      </c>
      <c r="BE289" s="211">
        <f>IF(N289="základní",J289,0)</f>
        <v>0</v>
      </c>
      <c r="BF289" s="211">
        <f>IF(N289="snížená",J289,0)</f>
        <v>0</v>
      </c>
      <c r="BG289" s="211">
        <f>IF(N289="zákl. přenesená",J289,0)</f>
        <v>0</v>
      </c>
      <c r="BH289" s="211">
        <f>IF(N289="sníž. přenesená",J289,0)</f>
        <v>0</v>
      </c>
      <c r="BI289" s="211">
        <f>IF(N289="nulová",J289,0)</f>
        <v>0</v>
      </c>
      <c r="BJ289" s="17" t="s">
        <v>84</v>
      </c>
      <c r="BK289" s="211">
        <f>ROUND(I289*H289,2)</f>
        <v>0</v>
      </c>
      <c r="BL289" s="17" t="s">
        <v>126</v>
      </c>
      <c r="BM289" s="17" t="s">
        <v>418</v>
      </c>
    </row>
    <row r="290" s="1" customFormat="1">
      <c r="B290" s="38"/>
      <c r="C290" s="39"/>
      <c r="D290" s="212" t="s">
        <v>128</v>
      </c>
      <c r="E290" s="39"/>
      <c r="F290" s="213" t="s">
        <v>419</v>
      </c>
      <c r="G290" s="39"/>
      <c r="H290" s="39"/>
      <c r="I290" s="126"/>
      <c r="J290" s="39"/>
      <c r="K290" s="39"/>
      <c r="L290" s="43"/>
      <c r="M290" s="214"/>
      <c r="N290" s="79"/>
      <c r="O290" s="79"/>
      <c r="P290" s="79"/>
      <c r="Q290" s="79"/>
      <c r="R290" s="79"/>
      <c r="S290" s="79"/>
      <c r="T290" s="80"/>
      <c r="AT290" s="17" t="s">
        <v>128</v>
      </c>
      <c r="AU290" s="17" t="s">
        <v>86</v>
      </c>
    </row>
    <row r="291" s="11" customFormat="1">
      <c r="B291" s="215"/>
      <c r="C291" s="216"/>
      <c r="D291" s="212" t="s">
        <v>130</v>
      </c>
      <c r="E291" s="217" t="s">
        <v>19</v>
      </c>
      <c r="F291" s="218" t="s">
        <v>131</v>
      </c>
      <c r="G291" s="216"/>
      <c r="H291" s="217" t="s">
        <v>19</v>
      </c>
      <c r="I291" s="219"/>
      <c r="J291" s="216"/>
      <c r="K291" s="216"/>
      <c r="L291" s="220"/>
      <c r="M291" s="221"/>
      <c r="N291" s="222"/>
      <c r="O291" s="222"/>
      <c r="P291" s="222"/>
      <c r="Q291" s="222"/>
      <c r="R291" s="222"/>
      <c r="S291" s="222"/>
      <c r="T291" s="223"/>
      <c r="AT291" s="224" t="s">
        <v>130</v>
      </c>
      <c r="AU291" s="224" t="s">
        <v>86</v>
      </c>
      <c r="AV291" s="11" t="s">
        <v>84</v>
      </c>
      <c r="AW291" s="11" t="s">
        <v>37</v>
      </c>
      <c r="AX291" s="11" t="s">
        <v>76</v>
      </c>
      <c r="AY291" s="224" t="s">
        <v>119</v>
      </c>
    </row>
    <row r="292" s="12" customFormat="1">
      <c r="B292" s="225"/>
      <c r="C292" s="226"/>
      <c r="D292" s="212" t="s">
        <v>130</v>
      </c>
      <c r="E292" s="227" t="s">
        <v>19</v>
      </c>
      <c r="F292" s="228" t="s">
        <v>399</v>
      </c>
      <c r="G292" s="226"/>
      <c r="H292" s="229">
        <v>1</v>
      </c>
      <c r="I292" s="230"/>
      <c r="J292" s="226"/>
      <c r="K292" s="226"/>
      <c r="L292" s="231"/>
      <c r="M292" s="232"/>
      <c r="N292" s="233"/>
      <c r="O292" s="233"/>
      <c r="P292" s="233"/>
      <c r="Q292" s="233"/>
      <c r="R292" s="233"/>
      <c r="S292" s="233"/>
      <c r="T292" s="234"/>
      <c r="AT292" s="235" t="s">
        <v>130</v>
      </c>
      <c r="AU292" s="235" t="s">
        <v>86</v>
      </c>
      <c r="AV292" s="12" t="s">
        <v>86</v>
      </c>
      <c r="AW292" s="12" t="s">
        <v>37</v>
      </c>
      <c r="AX292" s="12" t="s">
        <v>76</v>
      </c>
      <c r="AY292" s="235" t="s">
        <v>119</v>
      </c>
    </row>
    <row r="293" s="12" customFormat="1">
      <c r="B293" s="225"/>
      <c r="C293" s="226"/>
      <c r="D293" s="212" t="s">
        <v>130</v>
      </c>
      <c r="E293" s="227" t="s">
        <v>19</v>
      </c>
      <c r="F293" s="228" t="s">
        <v>400</v>
      </c>
      <c r="G293" s="226"/>
      <c r="H293" s="229">
        <v>1</v>
      </c>
      <c r="I293" s="230"/>
      <c r="J293" s="226"/>
      <c r="K293" s="226"/>
      <c r="L293" s="231"/>
      <c r="M293" s="232"/>
      <c r="N293" s="233"/>
      <c r="O293" s="233"/>
      <c r="P293" s="233"/>
      <c r="Q293" s="233"/>
      <c r="R293" s="233"/>
      <c r="S293" s="233"/>
      <c r="T293" s="234"/>
      <c r="AT293" s="235" t="s">
        <v>130</v>
      </c>
      <c r="AU293" s="235" t="s">
        <v>86</v>
      </c>
      <c r="AV293" s="12" t="s">
        <v>86</v>
      </c>
      <c r="AW293" s="12" t="s">
        <v>37</v>
      </c>
      <c r="AX293" s="12" t="s">
        <v>76</v>
      </c>
      <c r="AY293" s="235" t="s">
        <v>119</v>
      </c>
    </row>
    <row r="294" s="13" customFormat="1">
      <c r="B294" s="236"/>
      <c r="C294" s="237"/>
      <c r="D294" s="212" t="s">
        <v>130</v>
      </c>
      <c r="E294" s="238" t="s">
        <v>19</v>
      </c>
      <c r="F294" s="239" t="s">
        <v>143</v>
      </c>
      <c r="G294" s="237"/>
      <c r="H294" s="240">
        <v>2</v>
      </c>
      <c r="I294" s="241"/>
      <c r="J294" s="237"/>
      <c r="K294" s="237"/>
      <c r="L294" s="242"/>
      <c r="M294" s="243"/>
      <c r="N294" s="244"/>
      <c r="O294" s="244"/>
      <c r="P294" s="244"/>
      <c r="Q294" s="244"/>
      <c r="R294" s="244"/>
      <c r="S294" s="244"/>
      <c r="T294" s="245"/>
      <c r="AT294" s="246" t="s">
        <v>130</v>
      </c>
      <c r="AU294" s="246" t="s">
        <v>86</v>
      </c>
      <c r="AV294" s="13" t="s">
        <v>126</v>
      </c>
      <c r="AW294" s="13" t="s">
        <v>37</v>
      </c>
      <c r="AX294" s="13" t="s">
        <v>84</v>
      </c>
      <c r="AY294" s="246" t="s">
        <v>119</v>
      </c>
    </row>
    <row r="295" s="1" customFormat="1" ht="16.5" customHeight="1">
      <c r="B295" s="38"/>
      <c r="C295" s="258" t="s">
        <v>420</v>
      </c>
      <c r="D295" s="258" t="s">
        <v>261</v>
      </c>
      <c r="E295" s="259" t="s">
        <v>421</v>
      </c>
      <c r="F295" s="260" t="s">
        <v>422</v>
      </c>
      <c r="G295" s="261" t="s">
        <v>135</v>
      </c>
      <c r="H295" s="262">
        <v>2</v>
      </c>
      <c r="I295" s="263"/>
      <c r="J295" s="264">
        <f>ROUND(I295*H295,2)</f>
        <v>0</v>
      </c>
      <c r="K295" s="260" t="s">
        <v>125</v>
      </c>
      <c r="L295" s="265"/>
      <c r="M295" s="266" t="s">
        <v>19</v>
      </c>
      <c r="N295" s="267" t="s">
        <v>47</v>
      </c>
      <c r="O295" s="79"/>
      <c r="P295" s="209">
        <f>O295*H295</f>
        <v>0</v>
      </c>
      <c r="Q295" s="209">
        <v>0.0061000000000000004</v>
      </c>
      <c r="R295" s="209">
        <f>Q295*H295</f>
        <v>0.012200000000000001</v>
      </c>
      <c r="S295" s="209">
        <v>0</v>
      </c>
      <c r="T295" s="210">
        <f>S295*H295</f>
        <v>0</v>
      </c>
      <c r="AR295" s="17" t="s">
        <v>172</v>
      </c>
      <c r="AT295" s="17" t="s">
        <v>261</v>
      </c>
      <c r="AU295" s="17" t="s">
        <v>86</v>
      </c>
      <c r="AY295" s="17" t="s">
        <v>119</v>
      </c>
      <c r="BE295" s="211">
        <f>IF(N295="základní",J295,0)</f>
        <v>0</v>
      </c>
      <c r="BF295" s="211">
        <f>IF(N295="snížená",J295,0)</f>
        <v>0</v>
      </c>
      <c r="BG295" s="211">
        <f>IF(N295="zákl. přenesená",J295,0)</f>
        <v>0</v>
      </c>
      <c r="BH295" s="211">
        <f>IF(N295="sníž. přenesená",J295,0)</f>
        <v>0</v>
      </c>
      <c r="BI295" s="211">
        <f>IF(N295="nulová",J295,0)</f>
        <v>0</v>
      </c>
      <c r="BJ295" s="17" t="s">
        <v>84</v>
      </c>
      <c r="BK295" s="211">
        <f>ROUND(I295*H295,2)</f>
        <v>0</v>
      </c>
      <c r="BL295" s="17" t="s">
        <v>126</v>
      </c>
      <c r="BM295" s="17" t="s">
        <v>423</v>
      </c>
    </row>
    <row r="296" s="1" customFormat="1" ht="16.5" customHeight="1">
      <c r="B296" s="38"/>
      <c r="C296" s="258" t="s">
        <v>424</v>
      </c>
      <c r="D296" s="258" t="s">
        <v>261</v>
      </c>
      <c r="E296" s="259" t="s">
        <v>425</v>
      </c>
      <c r="F296" s="260" t="s">
        <v>426</v>
      </c>
      <c r="G296" s="261" t="s">
        <v>135</v>
      </c>
      <c r="H296" s="262">
        <v>3</v>
      </c>
      <c r="I296" s="263"/>
      <c r="J296" s="264">
        <f>ROUND(I296*H296,2)</f>
        <v>0</v>
      </c>
      <c r="K296" s="260" t="s">
        <v>164</v>
      </c>
      <c r="L296" s="265"/>
      <c r="M296" s="266" t="s">
        <v>19</v>
      </c>
      <c r="N296" s="267" t="s">
        <v>47</v>
      </c>
      <c r="O296" s="79"/>
      <c r="P296" s="209">
        <f>O296*H296</f>
        <v>0</v>
      </c>
      <c r="Q296" s="209">
        <v>0.00010000000000000001</v>
      </c>
      <c r="R296" s="209">
        <f>Q296*H296</f>
        <v>0.00030000000000000003</v>
      </c>
      <c r="S296" s="209">
        <v>0</v>
      </c>
      <c r="T296" s="210">
        <f>S296*H296</f>
        <v>0</v>
      </c>
      <c r="AR296" s="17" t="s">
        <v>172</v>
      </c>
      <c r="AT296" s="17" t="s">
        <v>261</v>
      </c>
      <c r="AU296" s="17" t="s">
        <v>86</v>
      </c>
      <c r="AY296" s="17" t="s">
        <v>119</v>
      </c>
      <c r="BE296" s="211">
        <f>IF(N296="základní",J296,0)</f>
        <v>0</v>
      </c>
      <c r="BF296" s="211">
        <f>IF(N296="snížená",J296,0)</f>
        <v>0</v>
      </c>
      <c r="BG296" s="211">
        <f>IF(N296="zákl. přenesená",J296,0)</f>
        <v>0</v>
      </c>
      <c r="BH296" s="211">
        <f>IF(N296="sníž. přenesená",J296,0)</f>
        <v>0</v>
      </c>
      <c r="BI296" s="211">
        <f>IF(N296="nulová",J296,0)</f>
        <v>0</v>
      </c>
      <c r="BJ296" s="17" t="s">
        <v>84</v>
      </c>
      <c r="BK296" s="211">
        <f>ROUND(I296*H296,2)</f>
        <v>0</v>
      </c>
      <c r="BL296" s="17" t="s">
        <v>126</v>
      </c>
      <c r="BM296" s="17" t="s">
        <v>427</v>
      </c>
    </row>
    <row r="297" s="11" customFormat="1">
      <c r="B297" s="215"/>
      <c r="C297" s="216"/>
      <c r="D297" s="212" t="s">
        <v>130</v>
      </c>
      <c r="E297" s="217" t="s">
        <v>19</v>
      </c>
      <c r="F297" s="218" t="s">
        <v>131</v>
      </c>
      <c r="G297" s="216"/>
      <c r="H297" s="217" t="s">
        <v>19</v>
      </c>
      <c r="I297" s="219"/>
      <c r="J297" s="216"/>
      <c r="K297" s="216"/>
      <c r="L297" s="220"/>
      <c r="M297" s="221"/>
      <c r="N297" s="222"/>
      <c r="O297" s="222"/>
      <c r="P297" s="222"/>
      <c r="Q297" s="222"/>
      <c r="R297" s="222"/>
      <c r="S297" s="222"/>
      <c r="T297" s="223"/>
      <c r="AT297" s="224" t="s">
        <v>130</v>
      </c>
      <c r="AU297" s="224" t="s">
        <v>86</v>
      </c>
      <c r="AV297" s="11" t="s">
        <v>84</v>
      </c>
      <c r="AW297" s="11" t="s">
        <v>37</v>
      </c>
      <c r="AX297" s="11" t="s">
        <v>76</v>
      </c>
      <c r="AY297" s="224" t="s">
        <v>119</v>
      </c>
    </row>
    <row r="298" s="12" customFormat="1">
      <c r="B298" s="225"/>
      <c r="C298" s="226"/>
      <c r="D298" s="212" t="s">
        <v>130</v>
      </c>
      <c r="E298" s="227" t="s">
        <v>19</v>
      </c>
      <c r="F298" s="228" t="s">
        <v>428</v>
      </c>
      <c r="G298" s="226"/>
      <c r="H298" s="229">
        <v>2</v>
      </c>
      <c r="I298" s="230"/>
      <c r="J298" s="226"/>
      <c r="K298" s="226"/>
      <c r="L298" s="231"/>
      <c r="M298" s="232"/>
      <c r="N298" s="233"/>
      <c r="O298" s="233"/>
      <c r="P298" s="233"/>
      <c r="Q298" s="233"/>
      <c r="R298" s="233"/>
      <c r="S298" s="233"/>
      <c r="T298" s="234"/>
      <c r="AT298" s="235" t="s">
        <v>130</v>
      </c>
      <c r="AU298" s="235" t="s">
        <v>86</v>
      </c>
      <c r="AV298" s="12" t="s">
        <v>86</v>
      </c>
      <c r="AW298" s="12" t="s">
        <v>37</v>
      </c>
      <c r="AX298" s="12" t="s">
        <v>76</v>
      </c>
      <c r="AY298" s="235" t="s">
        <v>119</v>
      </c>
    </row>
    <row r="299" s="12" customFormat="1">
      <c r="B299" s="225"/>
      <c r="C299" s="226"/>
      <c r="D299" s="212" t="s">
        <v>130</v>
      </c>
      <c r="E299" s="227" t="s">
        <v>19</v>
      </c>
      <c r="F299" s="228" t="s">
        <v>400</v>
      </c>
      <c r="G299" s="226"/>
      <c r="H299" s="229">
        <v>1</v>
      </c>
      <c r="I299" s="230"/>
      <c r="J299" s="226"/>
      <c r="K299" s="226"/>
      <c r="L299" s="231"/>
      <c r="M299" s="232"/>
      <c r="N299" s="233"/>
      <c r="O299" s="233"/>
      <c r="P299" s="233"/>
      <c r="Q299" s="233"/>
      <c r="R299" s="233"/>
      <c r="S299" s="233"/>
      <c r="T299" s="234"/>
      <c r="AT299" s="235" t="s">
        <v>130</v>
      </c>
      <c r="AU299" s="235" t="s">
        <v>86</v>
      </c>
      <c r="AV299" s="12" t="s">
        <v>86</v>
      </c>
      <c r="AW299" s="12" t="s">
        <v>37</v>
      </c>
      <c r="AX299" s="12" t="s">
        <v>76</v>
      </c>
      <c r="AY299" s="235" t="s">
        <v>119</v>
      </c>
    </row>
    <row r="300" s="13" customFormat="1">
      <c r="B300" s="236"/>
      <c r="C300" s="237"/>
      <c r="D300" s="212" t="s">
        <v>130</v>
      </c>
      <c r="E300" s="238" t="s">
        <v>19</v>
      </c>
      <c r="F300" s="239" t="s">
        <v>143</v>
      </c>
      <c r="G300" s="237"/>
      <c r="H300" s="240">
        <v>3</v>
      </c>
      <c r="I300" s="241"/>
      <c r="J300" s="237"/>
      <c r="K300" s="237"/>
      <c r="L300" s="242"/>
      <c r="M300" s="243"/>
      <c r="N300" s="244"/>
      <c r="O300" s="244"/>
      <c r="P300" s="244"/>
      <c r="Q300" s="244"/>
      <c r="R300" s="244"/>
      <c r="S300" s="244"/>
      <c r="T300" s="245"/>
      <c r="AT300" s="246" t="s">
        <v>130</v>
      </c>
      <c r="AU300" s="246" t="s">
        <v>86</v>
      </c>
      <c r="AV300" s="13" t="s">
        <v>126</v>
      </c>
      <c r="AW300" s="13" t="s">
        <v>37</v>
      </c>
      <c r="AX300" s="13" t="s">
        <v>84</v>
      </c>
      <c r="AY300" s="246" t="s">
        <v>119</v>
      </c>
    </row>
    <row r="301" s="1" customFormat="1" ht="16.5" customHeight="1">
      <c r="B301" s="38"/>
      <c r="C301" s="258" t="s">
        <v>429</v>
      </c>
      <c r="D301" s="258" t="s">
        <v>261</v>
      </c>
      <c r="E301" s="259" t="s">
        <v>430</v>
      </c>
      <c r="F301" s="260" t="s">
        <v>431</v>
      </c>
      <c r="G301" s="261" t="s">
        <v>135</v>
      </c>
      <c r="H301" s="262">
        <v>6</v>
      </c>
      <c r="I301" s="263"/>
      <c r="J301" s="264">
        <f>ROUND(I301*H301,2)</f>
        <v>0</v>
      </c>
      <c r="K301" s="260" t="s">
        <v>164</v>
      </c>
      <c r="L301" s="265"/>
      <c r="M301" s="266" t="s">
        <v>19</v>
      </c>
      <c r="N301" s="267" t="s">
        <v>47</v>
      </c>
      <c r="O301" s="79"/>
      <c r="P301" s="209">
        <f>O301*H301</f>
        <v>0</v>
      </c>
      <c r="Q301" s="209">
        <v>0.00035</v>
      </c>
      <c r="R301" s="209">
        <f>Q301*H301</f>
        <v>0.0020999999999999999</v>
      </c>
      <c r="S301" s="209">
        <v>0</v>
      </c>
      <c r="T301" s="210">
        <f>S301*H301</f>
        <v>0</v>
      </c>
      <c r="AR301" s="17" t="s">
        <v>172</v>
      </c>
      <c r="AT301" s="17" t="s">
        <v>261</v>
      </c>
      <c r="AU301" s="17" t="s">
        <v>86</v>
      </c>
      <c r="AY301" s="17" t="s">
        <v>119</v>
      </c>
      <c r="BE301" s="211">
        <f>IF(N301="základní",J301,0)</f>
        <v>0</v>
      </c>
      <c r="BF301" s="211">
        <f>IF(N301="snížená",J301,0)</f>
        <v>0</v>
      </c>
      <c r="BG301" s="211">
        <f>IF(N301="zákl. přenesená",J301,0)</f>
        <v>0</v>
      </c>
      <c r="BH301" s="211">
        <f>IF(N301="sníž. přenesená",J301,0)</f>
        <v>0</v>
      </c>
      <c r="BI301" s="211">
        <f>IF(N301="nulová",J301,0)</f>
        <v>0</v>
      </c>
      <c r="BJ301" s="17" t="s">
        <v>84</v>
      </c>
      <c r="BK301" s="211">
        <f>ROUND(I301*H301,2)</f>
        <v>0</v>
      </c>
      <c r="BL301" s="17" t="s">
        <v>126</v>
      </c>
      <c r="BM301" s="17" t="s">
        <v>432</v>
      </c>
    </row>
    <row r="302" s="11" customFormat="1">
      <c r="B302" s="215"/>
      <c r="C302" s="216"/>
      <c r="D302" s="212" t="s">
        <v>130</v>
      </c>
      <c r="E302" s="217" t="s">
        <v>19</v>
      </c>
      <c r="F302" s="218" t="s">
        <v>131</v>
      </c>
      <c r="G302" s="216"/>
      <c r="H302" s="217" t="s">
        <v>19</v>
      </c>
      <c r="I302" s="219"/>
      <c r="J302" s="216"/>
      <c r="K302" s="216"/>
      <c r="L302" s="220"/>
      <c r="M302" s="221"/>
      <c r="N302" s="222"/>
      <c r="O302" s="222"/>
      <c r="P302" s="222"/>
      <c r="Q302" s="222"/>
      <c r="R302" s="222"/>
      <c r="S302" s="222"/>
      <c r="T302" s="223"/>
      <c r="AT302" s="224" t="s">
        <v>130</v>
      </c>
      <c r="AU302" s="224" t="s">
        <v>86</v>
      </c>
      <c r="AV302" s="11" t="s">
        <v>84</v>
      </c>
      <c r="AW302" s="11" t="s">
        <v>37</v>
      </c>
      <c r="AX302" s="11" t="s">
        <v>76</v>
      </c>
      <c r="AY302" s="224" t="s">
        <v>119</v>
      </c>
    </row>
    <row r="303" s="12" customFormat="1">
      <c r="B303" s="225"/>
      <c r="C303" s="226"/>
      <c r="D303" s="212" t="s">
        <v>130</v>
      </c>
      <c r="E303" s="227" t="s">
        <v>19</v>
      </c>
      <c r="F303" s="228" t="s">
        <v>433</v>
      </c>
      <c r="G303" s="226"/>
      <c r="H303" s="229">
        <v>4</v>
      </c>
      <c r="I303" s="230"/>
      <c r="J303" s="226"/>
      <c r="K303" s="226"/>
      <c r="L303" s="231"/>
      <c r="M303" s="232"/>
      <c r="N303" s="233"/>
      <c r="O303" s="233"/>
      <c r="P303" s="233"/>
      <c r="Q303" s="233"/>
      <c r="R303" s="233"/>
      <c r="S303" s="233"/>
      <c r="T303" s="234"/>
      <c r="AT303" s="235" t="s">
        <v>130</v>
      </c>
      <c r="AU303" s="235" t="s">
        <v>86</v>
      </c>
      <c r="AV303" s="12" t="s">
        <v>86</v>
      </c>
      <c r="AW303" s="12" t="s">
        <v>37</v>
      </c>
      <c r="AX303" s="12" t="s">
        <v>76</v>
      </c>
      <c r="AY303" s="235" t="s">
        <v>119</v>
      </c>
    </row>
    <row r="304" s="12" customFormat="1">
      <c r="B304" s="225"/>
      <c r="C304" s="226"/>
      <c r="D304" s="212" t="s">
        <v>130</v>
      </c>
      <c r="E304" s="227" t="s">
        <v>19</v>
      </c>
      <c r="F304" s="228" t="s">
        <v>434</v>
      </c>
      <c r="G304" s="226"/>
      <c r="H304" s="229">
        <v>2</v>
      </c>
      <c r="I304" s="230"/>
      <c r="J304" s="226"/>
      <c r="K304" s="226"/>
      <c r="L304" s="231"/>
      <c r="M304" s="232"/>
      <c r="N304" s="233"/>
      <c r="O304" s="233"/>
      <c r="P304" s="233"/>
      <c r="Q304" s="233"/>
      <c r="R304" s="233"/>
      <c r="S304" s="233"/>
      <c r="T304" s="234"/>
      <c r="AT304" s="235" t="s">
        <v>130</v>
      </c>
      <c r="AU304" s="235" t="s">
        <v>86</v>
      </c>
      <c r="AV304" s="12" t="s">
        <v>86</v>
      </c>
      <c r="AW304" s="12" t="s">
        <v>37</v>
      </c>
      <c r="AX304" s="12" t="s">
        <v>76</v>
      </c>
      <c r="AY304" s="235" t="s">
        <v>119</v>
      </c>
    </row>
    <row r="305" s="13" customFormat="1">
      <c r="B305" s="236"/>
      <c r="C305" s="237"/>
      <c r="D305" s="212" t="s">
        <v>130</v>
      </c>
      <c r="E305" s="238" t="s">
        <v>19</v>
      </c>
      <c r="F305" s="239" t="s">
        <v>143</v>
      </c>
      <c r="G305" s="237"/>
      <c r="H305" s="240">
        <v>6</v>
      </c>
      <c r="I305" s="241"/>
      <c r="J305" s="237"/>
      <c r="K305" s="237"/>
      <c r="L305" s="242"/>
      <c r="M305" s="243"/>
      <c r="N305" s="244"/>
      <c r="O305" s="244"/>
      <c r="P305" s="244"/>
      <c r="Q305" s="244"/>
      <c r="R305" s="244"/>
      <c r="S305" s="244"/>
      <c r="T305" s="245"/>
      <c r="AT305" s="246" t="s">
        <v>130</v>
      </c>
      <c r="AU305" s="246" t="s">
        <v>86</v>
      </c>
      <c r="AV305" s="13" t="s">
        <v>126</v>
      </c>
      <c r="AW305" s="13" t="s">
        <v>37</v>
      </c>
      <c r="AX305" s="13" t="s">
        <v>84</v>
      </c>
      <c r="AY305" s="246" t="s">
        <v>119</v>
      </c>
    </row>
    <row r="306" s="1" customFormat="1" ht="22.5" customHeight="1">
      <c r="B306" s="38"/>
      <c r="C306" s="200" t="s">
        <v>435</v>
      </c>
      <c r="D306" s="200" t="s">
        <v>121</v>
      </c>
      <c r="E306" s="201" t="s">
        <v>436</v>
      </c>
      <c r="F306" s="202" t="s">
        <v>437</v>
      </c>
      <c r="G306" s="203" t="s">
        <v>207</v>
      </c>
      <c r="H306" s="204">
        <v>327</v>
      </c>
      <c r="I306" s="205"/>
      <c r="J306" s="206">
        <f>ROUND(I306*H306,2)</f>
        <v>0</v>
      </c>
      <c r="K306" s="202" t="s">
        <v>125</v>
      </c>
      <c r="L306" s="43"/>
      <c r="M306" s="207" t="s">
        <v>19</v>
      </c>
      <c r="N306" s="208" t="s">
        <v>47</v>
      </c>
      <c r="O306" s="79"/>
      <c r="P306" s="209">
        <f>O306*H306</f>
        <v>0</v>
      </c>
      <c r="Q306" s="209">
        <v>0.15539952000000001</v>
      </c>
      <c r="R306" s="209">
        <f>Q306*H306</f>
        <v>50.815643040000005</v>
      </c>
      <c r="S306" s="209">
        <v>0</v>
      </c>
      <c r="T306" s="210">
        <f>S306*H306</f>
        <v>0</v>
      </c>
      <c r="AR306" s="17" t="s">
        <v>126</v>
      </c>
      <c r="AT306" s="17" t="s">
        <v>121</v>
      </c>
      <c r="AU306" s="17" t="s">
        <v>86</v>
      </c>
      <c r="AY306" s="17" t="s">
        <v>119</v>
      </c>
      <c r="BE306" s="211">
        <f>IF(N306="základní",J306,0)</f>
        <v>0</v>
      </c>
      <c r="BF306" s="211">
        <f>IF(N306="snížená",J306,0)</f>
        <v>0</v>
      </c>
      <c r="BG306" s="211">
        <f>IF(N306="zákl. přenesená",J306,0)</f>
        <v>0</v>
      </c>
      <c r="BH306" s="211">
        <f>IF(N306="sníž. přenesená",J306,0)</f>
        <v>0</v>
      </c>
      <c r="BI306" s="211">
        <f>IF(N306="nulová",J306,0)</f>
        <v>0</v>
      </c>
      <c r="BJ306" s="17" t="s">
        <v>84</v>
      </c>
      <c r="BK306" s="211">
        <f>ROUND(I306*H306,2)</f>
        <v>0</v>
      </c>
      <c r="BL306" s="17" t="s">
        <v>126</v>
      </c>
      <c r="BM306" s="17" t="s">
        <v>438</v>
      </c>
    </row>
    <row r="307" s="1" customFormat="1">
      <c r="B307" s="38"/>
      <c r="C307" s="39"/>
      <c r="D307" s="212" t="s">
        <v>128</v>
      </c>
      <c r="E307" s="39"/>
      <c r="F307" s="213" t="s">
        <v>439</v>
      </c>
      <c r="G307" s="39"/>
      <c r="H307" s="39"/>
      <c r="I307" s="126"/>
      <c r="J307" s="39"/>
      <c r="K307" s="39"/>
      <c r="L307" s="43"/>
      <c r="M307" s="214"/>
      <c r="N307" s="79"/>
      <c r="O307" s="79"/>
      <c r="P307" s="79"/>
      <c r="Q307" s="79"/>
      <c r="R307" s="79"/>
      <c r="S307" s="79"/>
      <c r="T307" s="80"/>
      <c r="AT307" s="17" t="s">
        <v>128</v>
      </c>
      <c r="AU307" s="17" t="s">
        <v>86</v>
      </c>
    </row>
    <row r="308" s="11" customFormat="1">
      <c r="B308" s="215"/>
      <c r="C308" s="216"/>
      <c r="D308" s="212" t="s">
        <v>130</v>
      </c>
      <c r="E308" s="217" t="s">
        <v>19</v>
      </c>
      <c r="F308" s="218" t="s">
        <v>131</v>
      </c>
      <c r="G308" s="216"/>
      <c r="H308" s="217" t="s">
        <v>19</v>
      </c>
      <c r="I308" s="219"/>
      <c r="J308" s="216"/>
      <c r="K308" s="216"/>
      <c r="L308" s="220"/>
      <c r="M308" s="221"/>
      <c r="N308" s="222"/>
      <c r="O308" s="222"/>
      <c r="P308" s="222"/>
      <c r="Q308" s="222"/>
      <c r="R308" s="222"/>
      <c r="S308" s="222"/>
      <c r="T308" s="223"/>
      <c r="AT308" s="224" t="s">
        <v>130</v>
      </c>
      <c r="AU308" s="224" t="s">
        <v>86</v>
      </c>
      <c r="AV308" s="11" t="s">
        <v>84</v>
      </c>
      <c r="AW308" s="11" t="s">
        <v>37</v>
      </c>
      <c r="AX308" s="11" t="s">
        <v>76</v>
      </c>
      <c r="AY308" s="224" t="s">
        <v>119</v>
      </c>
    </row>
    <row r="309" s="12" customFormat="1">
      <c r="B309" s="225"/>
      <c r="C309" s="226"/>
      <c r="D309" s="212" t="s">
        <v>130</v>
      </c>
      <c r="E309" s="227" t="s">
        <v>19</v>
      </c>
      <c r="F309" s="228" t="s">
        <v>440</v>
      </c>
      <c r="G309" s="226"/>
      <c r="H309" s="229">
        <v>124.90000000000001</v>
      </c>
      <c r="I309" s="230"/>
      <c r="J309" s="226"/>
      <c r="K309" s="226"/>
      <c r="L309" s="231"/>
      <c r="M309" s="232"/>
      <c r="N309" s="233"/>
      <c r="O309" s="233"/>
      <c r="P309" s="233"/>
      <c r="Q309" s="233"/>
      <c r="R309" s="233"/>
      <c r="S309" s="233"/>
      <c r="T309" s="234"/>
      <c r="AT309" s="235" t="s">
        <v>130</v>
      </c>
      <c r="AU309" s="235" t="s">
        <v>86</v>
      </c>
      <c r="AV309" s="12" t="s">
        <v>86</v>
      </c>
      <c r="AW309" s="12" t="s">
        <v>37</v>
      </c>
      <c r="AX309" s="12" t="s">
        <v>76</v>
      </c>
      <c r="AY309" s="235" t="s">
        <v>119</v>
      </c>
    </row>
    <row r="310" s="12" customFormat="1">
      <c r="B310" s="225"/>
      <c r="C310" s="226"/>
      <c r="D310" s="212" t="s">
        <v>130</v>
      </c>
      <c r="E310" s="227" t="s">
        <v>19</v>
      </c>
      <c r="F310" s="228" t="s">
        <v>441</v>
      </c>
      <c r="G310" s="226"/>
      <c r="H310" s="229">
        <v>4</v>
      </c>
      <c r="I310" s="230"/>
      <c r="J310" s="226"/>
      <c r="K310" s="226"/>
      <c r="L310" s="231"/>
      <c r="M310" s="232"/>
      <c r="N310" s="233"/>
      <c r="O310" s="233"/>
      <c r="P310" s="233"/>
      <c r="Q310" s="233"/>
      <c r="R310" s="233"/>
      <c r="S310" s="233"/>
      <c r="T310" s="234"/>
      <c r="AT310" s="235" t="s">
        <v>130</v>
      </c>
      <c r="AU310" s="235" t="s">
        <v>86</v>
      </c>
      <c r="AV310" s="12" t="s">
        <v>86</v>
      </c>
      <c r="AW310" s="12" t="s">
        <v>37</v>
      </c>
      <c r="AX310" s="12" t="s">
        <v>76</v>
      </c>
      <c r="AY310" s="235" t="s">
        <v>119</v>
      </c>
    </row>
    <row r="311" s="12" customFormat="1">
      <c r="B311" s="225"/>
      <c r="C311" s="226"/>
      <c r="D311" s="212" t="s">
        <v>130</v>
      </c>
      <c r="E311" s="227" t="s">
        <v>19</v>
      </c>
      <c r="F311" s="228" t="s">
        <v>442</v>
      </c>
      <c r="G311" s="226"/>
      <c r="H311" s="229">
        <v>198.09999999999999</v>
      </c>
      <c r="I311" s="230"/>
      <c r="J311" s="226"/>
      <c r="K311" s="226"/>
      <c r="L311" s="231"/>
      <c r="M311" s="232"/>
      <c r="N311" s="233"/>
      <c r="O311" s="233"/>
      <c r="P311" s="233"/>
      <c r="Q311" s="233"/>
      <c r="R311" s="233"/>
      <c r="S311" s="233"/>
      <c r="T311" s="234"/>
      <c r="AT311" s="235" t="s">
        <v>130</v>
      </c>
      <c r="AU311" s="235" t="s">
        <v>86</v>
      </c>
      <c r="AV311" s="12" t="s">
        <v>86</v>
      </c>
      <c r="AW311" s="12" t="s">
        <v>37</v>
      </c>
      <c r="AX311" s="12" t="s">
        <v>76</v>
      </c>
      <c r="AY311" s="235" t="s">
        <v>119</v>
      </c>
    </row>
    <row r="312" s="13" customFormat="1">
      <c r="B312" s="236"/>
      <c r="C312" s="237"/>
      <c r="D312" s="212" t="s">
        <v>130</v>
      </c>
      <c r="E312" s="238" t="s">
        <v>19</v>
      </c>
      <c r="F312" s="239" t="s">
        <v>143</v>
      </c>
      <c r="G312" s="237"/>
      <c r="H312" s="240">
        <v>327</v>
      </c>
      <c r="I312" s="241"/>
      <c r="J312" s="237"/>
      <c r="K312" s="237"/>
      <c r="L312" s="242"/>
      <c r="M312" s="243"/>
      <c r="N312" s="244"/>
      <c r="O312" s="244"/>
      <c r="P312" s="244"/>
      <c r="Q312" s="244"/>
      <c r="R312" s="244"/>
      <c r="S312" s="244"/>
      <c r="T312" s="245"/>
      <c r="AT312" s="246" t="s">
        <v>130</v>
      </c>
      <c r="AU312" s="246" t="s">
        <v>86</v>
      </c>
      <c r="AV312" s="13" t="s">
        <v>126</v>
      </c>
      <c r="AW312" s="13" t="s">
        <v>37</v>
      </c>
      <c r="AX312" s="13" t="s">
        <v>84</v>
      </c>
      <c r="AY312" s="246" t="s">
        <v>119</v>
      </c>
    </row>
    <row r="313" s="1" customFormat="1" ht="16.5" customHeight="1">
      <c r="B313" s="38"/>
      <c r="C313" s="258" t="s">
        <v>443</v>
      </c>
      <c r="D313" s="258" t="s">
        <v>261</v>
      </c>
      <c r="E313" s="259" t="s">
        <v>444</v>
      </c>
      <c r="F313" s="260" t="s">
        <v>445</v>
      </c>
      <c r="G313" s="261" t="s">
        <v>135</v>
      </c>
      <c r="H313" s="262">
        <v>131.14500000000001</v>
      </c>
      <c r="I313" s="263"/>
      <c r="J313" s="264">
        <f>ROUND(I313*H313,2)</f>
        <v>0</v>
      </c>
      <c r="K313" s="260" t="s">
        <v>368</v>
      </c>
      <c r="L313" s="265"/>
      <c r="M313" s="266" t="s">
        <v>19</v>
      </c>
      <c r="N313" s="267" t="s">
        <v>47</v>
      </c>
      <c r="O313" s="79"/>
      <c r="P313" s="209">
        <f>O313*H313</f>
        <v>0</v>
      </c>
      <c r="Q313" s="209">
        <v>0.082100000000000006</v>
      </c>
      <c r="R313" s="209">
        <f>Q313*H313</f>
        <v>10.767004500000002</v>
      </c>
      <c r="S313" s="209">
        <v>0</v>
      </c>
      <c r="T313" s="210">
        <f>S313*H313</f>
        <v>0</v>
      </c>
      <c r="AR313" s="17" t="s">
        <v>172</v>
      </c>
      <c r="AT313" s="17" t="s">
        <v>261</v>
      </c>
      <c r="AU313" s="17" t="s">
        <v>86</v>
      </c>
      <c r="AY313" s="17" t="s">
        <v>119</v>
      </c>
      <c r="BE313" s="211">
        <f>IF(N313="základní",J313,0)</f>
        <v>0</v>
      </c>
      <c r="BF313" s="211">
        <f>IF(N313="snížená",J313,0)</f>
        <v>0</v>
      </c>
      <c r="BG313" s="211">
        <f>IF(N313="zákl. přenesená",J313,0)</f>
        <v>0</v>
      </c>
      <c r="BH313" s="211">
        <f>IF(N313="sníž. přenesená",J313,0)</f>
        <v>0</v>
      </c>
      <c r="BI313" s="211">
        <f>IF(N313="nulová",J313,0)</f>
        <v>0</v>
      </c>
      <c r="BJ313" s="17" t="s">
        <v>84</v>
      </c>
      <c r="BK313" s="211">
        <f>ROUND(I313*H313,2)</f>
        <v>0</v>
      </c>
      <c r="BL313" s="17" t="s">
        <v>126</v>
      </c>
      <c r="BM313" s="17" t="s">
        <v>446</v>
      </c>
    </row>
    <row r="314" s="11" customFormat="1">
      <c r="B314" s="215"/>
      <c r="C314" s="216"/>
      <c r="D314" s="212" t="s">
        <v>130</v>
      </c>
      <c r="E314" s="217" t="s">
        <v>19</v>
      </c>
      <c r="F314" s="218" t="s">
        <v>131</v>
      </c>
      <c r="G314" s="216"/>
      <c r="H314" s="217" t="s">
        <v>19</v>
      </c>
      <c r="I314" s="219"/>
      <c r="J314" s="216"/>
      <c r="K314" s="216"/>
      <c r="L314" s="220"/>
      <c r="M314" s="221"/>
      <c r="N314" s="222"/>
      <c r="O314" s="222"/>
      <c r="P314" s="222"/>
      <c r="Q314" s="222"/>
      <c r="R314" s="222"/>
      <c r="S314" s="222"/>
      <c r="T314" s="223"/>
      <c r="AT314" s="224" t="s">
        <v>130</v>
      </c>
      <c r="AU314" s="224" t="s">
        <v>86</v>
      </c>
      <c r="AV314" s="11" t="s">
        <v>84</v>
      </c>
      <c r="AW314" s="11" t="s">
        <v>37</v>
      </c>
      <c r="AX314" s="11" t="s">
        <v>76</v>
      </c>
      <c r="AY314" s="224" t="s">
        <v>119</v>
      </c>
    </row>
    <row r="315" s="12" customFormat="1">
      <c r="B315" s="225"/>
      <c r="C315" s="226"/>
      <c r="D315" s="212" t="s">
        <v>130</v>
      </c>
      <c r="E315" s="227" t="s">
        <v>19</v>
      </c>
      <c r="F315" s="228" t="s">
        <v>440</v>
      </c>
      <c r="G315" s="226"/>
      <c r="H315" s="229">
        <v>124.90000000000001</v>
      </c>
      <c r="I315" s="230"/>
      <c r="J315" s="226"/>
      <c r="K315" s="226"/>
      <c r="L315" s="231"/>
      <c r="M315" s="232"/>
      <c r="N315" s="233"/>
      <c r="O315" s="233"/>
      <c r="P315" s="233"/>
      <c r="Q315" s="233"/>
      <c r="R315" s="233"/>
      <c r="S315" s="233"/>
      <c r="T315" s="234"/>
      <c r="AT315" s="235" t="s">
        <v>130</v>
      </c>
      <c r="AU315" s="235" t="s">
        <v>86</v>
      </c>
      <c r="AV315" s="12" t="s">
        <v>86</v>
      </c>
      <c r="AW315" s="12" t="s">
        <v>37</v>
      </c>
      <c r="AX315" s="12" t="s">
        <v>76</v>
      </c>
      <c r="AY315" s="235" t="s">
        <v>119</v>
      </c>
    </row>
    <row r="316" s="14" customFormat="1">
      <c r="B316" s="247"/>
      <c r="C316" s="248"/>
      <c r="D316" s="212" t="s">
        <v>130</v>
      </c>
      <c r="E316" s="249" t="s">
        <v>19</v>
      </c>
      <c r="F316" s="250" t="s">
        <v>232</v>
      </c>
      <c r="G316" s="248"/>
      <c r="H316" s="251">
        <v>124.90000000000001</v>
      </c>
      <c r="I316" s="252"/>
      <c r="J316" s="248"/>
      <c r="K316" s="248"/>
      <c r="L316" s="253"/>
      <c r="M316" s="254"/>
      <c r="N316" s="255"/>
      <c r="O316" s="255"/>
      <c r="P316" s="255"/>
      <c r="Q316" s="255"/>
      <c r="R316" s="255"/>
      <c r="S316" s="255"/>
      <c r="T316" s="256"/>
      <c r="AT316" s="257" t="s">
        <v>130</v>
      </c>
      <c r="AU316" s="257" t="s">
        <v>86</v>
      </c>
      <c r="AV316" s="14" t="s">
        <v>144</v>
      </c>
      <c r="AW316" s="14" t="s">
        <v>37</v>
      </c>
      <c r="AX316" s="14" t="s">
        <v>76</v>
      </c>
      <c r="AY316" s="257" t="s">
        <v>119</v>
      </c>
    </row>
    <row r="317" s="12" customFormat="1">
      <c r="B317" s="225"/>
      <c r="C317" s="226"/>
      <c r="D317" s="212" t="s">
        <v>130</v>
      </c>
      <c r="E317" s="227" t="s">
        <v>19</v>
      </c>
      <c r="F317" s="228" t="s">
        <v>447</v>
      </c>
      <c r="G317" s="226"/>
      <c r="H317" s="229">
        <v>131.14500000000001</v>
      </c>
      <c r="I317" s="230"/>
      <c r="J317" s="226"/>
      <c r="K317" s="226"/>
      <c r="L317" s="231"/>
      <c r="M317" s="232"/>
      <c r="N317" s="233"/>
      <c r="O317" s="233"/>
      <c r="P317" s="233"/>
      <c r="Q317" s="233"/>
      <c r="R317" s="233"/>
      <c r="S317" s="233"/>
      <c r="T317" s="234"/>
      <c r="AT317" s="235" t="s">
        <v>130</v>
      </c>
      <c r="AU317" s="235" t="s">
        <v>86</v>
      </c>
      <c r="AV317" s="12" t="s">
        <v>86</v>
      </c>
      <c r="AW317" s="12" t="s">
        <v>37</v>
      </c>
      <c r="AX317" s="12" t="s">
        <v>84</v>
      </c>
      <c r="AY317" s="235" t="s">
        <v>119</v>
      </c>
    </row>
    <row r="318" s="1" customFormat="1" ht="16.5" customHeight="1">
      <c r="B318" s="38"/>
      <c r="C318" s="258" t="s">
        <v>448</v>
      </c>
      <c r="D318" s="258" t="s">
        <v>261</v>
      </c>
      <c r="E318" s="259" t="s">
        <v>449</v>
      </c>
      <c r="F318" s="260" t="s">
        <v>450</v>
      </c>
      <c r="G318" s="261" t="s">
        <v>207</v>
      </c>
      <c r="H318" s="262">
        <v>208.005</v>
      </c>
      <c r="I318" s="263"/>
      <c r="J318" s="264">
        <f>ROUND(I318*H318,2)</f>
        <v>0</v>
      </c>
      <c r="K318" s="260" t="s">
        <v>125</v>
      </c>
      <c r="L318" s="265"/>
      <c r="M318" s="266" t="s">
        <v>19</v>
      </c>
      <c r="N318" s="267" t="s">
        <v>47</v>
      </c>
      <c r="O318" s="79"/>
      <c r="P318" s="209">
        <f>O318*H318</f>
        <v>0</v>
      </c>
      <c r="Q318" s="209">
        <v>0.058000000000000003</v>
      </c>
      <c r="R318" s="209">
        <f>Q318*H318</f>
        <v>12.06429</v>
      </c>
      <c r="S318" s="209">
        <v>0</v>
      </c>
      <c r="T318" s="210">
        <f>S318*H318</f>
        <v>0</v>
      </c>
      <c r="AR318" s="17" t="s">
        <v>172</v>
      </c>
      <c r="AT318" s="17" t="s">
        <v>261</v>
      </c>
      <c r="AU318" s="17" t="s">
        <v>86</v>
      </c>
      <c r="AY318" s="17" t="s">
        <v>119</v>
      </c>
      <c r="BE318" s="211">
        <f>IF(N318="základní",J318,0)</f>
        <v>0</v>
      </c>
      <c r="BF318" s="211">
        <f>IF(N318="snížená",J318,0)</f>
        <v>0</v>
      </c>
      <c r="BG318" s="211">
        <f>IF(N318="zákl. přenesená",J318,0)</f>
        <v>0</v>
      </c>
      <c r="BH318" s="211">
        <f>IF(N318="sníž. přenesená",J318,0)</f>
        <v>0</v>
      </c>
      <c r="BI318" s="211">
        <f>IF(N318="nulová",J318,0)</f>
        <v>0</v>
      </c>
      <c r="BJ318" s="17" t="s">
        <v>84</v>
      </c>
      <c r="BK318" s="211">
        <f>ROUND(I318*H318,2)</f>
        <v>0</v>
      </c>
      <c r="BL318" s="17" t="s">
        <v>126</v>
      </c>
      <c r="BM318" s="17" t="s">
        <v>451</v>
      </c>
    </row>
    <row r="319" s="11" customFormat="1">
      <c r="B319" s="215"/>
      <c r="C319" s="216"/>
      <c r="D319" s="212" t="s">
        <v>130</v>
      </c>
      <c r="E319" s="217" t="s">
        <v>19</v>
      </c>
      <c r="F319" s="218" t="s">
        <v>131</v>
      </c>
      <c r="G319" s="216"/>
      <c r="H319" s="217" t="s">
        <v>19</v>
      </c>
      <c r="I319" s="219"/>
      <c r="J319" s="216"/>
      <c r="K319" s="216"/>
      <c r="L319" s="220"/>
      <c r="M319" s="221"/>
      <c r="N319" s="222"/>
      <c r="O319" s="222"/>
      <c r="P319" s="222"/>
      <c r="Q319" s="222"/>
      <c r="R319" s="222"/>
      <c r="S319" s="222"/>
      <c r="T319" s="223"/>
      <c r="AT319" s="224" t="s">
        <v>130</v>
      </c>
      <c r="AU319" s="224" t="s">
        <v>86</v>
      </c>
      <c r="AV319" s="11" t="s">
        <v>84</v>
      </c>
      <c r="AW319" s="11" t="s">
        <v>37</v>
      </c>
      <c r="AX319" s="11" t="s">
        <v>76</v>
      </c>
      <c r="AY319" s="224" t="s">
        <v>119</v>
      </c>
    </row>
    <row r="320" s="12" customFormat="1">
      <c r="B320" s="225"/>
      <c r="C320" s="226"/>
      <c r="D320" s="212" t="s">
        <v>130</v>
      </c>
      <c r="E320" s="227" t="s">
        <v>19</v>
      </c>
      <c r="F320" s="228" t="s">
        <v>442</v>
      </c>
      <c r="G320" s="226"/>
      <c r="H320" s="229">
        <v>198.09999999999999</v>
      </c>
      <c r="I320" s="230"/>
      <c r="J320" s="226"/>
      <c r="K320" s="226"/>
      <c r="L320" s="231"/>
      <c r="M320" s="232"/>
      <c r="N320" s="233"/>
      <c r="O320" s="233"/>
      <c r="P320" s="233"/>
      <c r="Q320" s="233"/>
      <c r="R320" s="233"/>
      <c r="S320" s="233"/>
      <c r="T320" s="234"/>
      <c r="AT320" s="235" t="s">
        <v>130</v>
      </c>
      <c r="AU320" s="235" t="s">
        <v>86</v>
      </c>
      <c r="AV320" s="12" t="s">
        <v>86</v>
      </c>
      <c r="AW320" s="12" t="s">
        <v>37</v>
      </c>
      <c r="AX320" s="12" t="s">
        <v>76</v>
      </c>
      <c r="AY320" s="235" t="s">
        <v>119</v>
      </c>
    </row>
    <row r="321" s="14" customFormat="1">
      <c r="B321" s="247"/>
      <c r="C321" s="248"/>
      <c r="D321" s="212" t="s">
        <v>130</v>
      </c>
      <c r="E321" s="249" t="s">
        <v>19</v>
      </c>
      <c r="F321" s="250" t="s">
        <v>232</v>
      </c>
      <c r="G321" s="248"/>
      <c r="H321" s="251">
        <v>198.09999999999999</v>
      </c>
      <c r="I321" s="252"/>
      <c r="J321" s="248"/>
      <c r="K321" s="248"/>
      <c r="L321" s="253"/>
      <c r="M321" s="254"/>
      <c r="N321" s="255"/>
      <c r="O321" s="255"/>
      <c r="P321" s="255"/>
      <c r="Q321" s="255"/>
      <c r="R321" s="255"/>
      <c r="S321" s="255"/>
      <c r="T321" s="256"/>
      <c r="AT321" s="257" t="s">
        <v>130</v>
      </c>
      <c r="AU321" s="257" t="s">
        <v>86</v>
      </c>
      <c r="AV321" s="14" t="s">
        <v>144</v>
      </c>
      <c r="AW321" s="14" t="s">
        <v>37</v>
      </c>
      <c r="AX321" s="14" t="s">
        <v>76</v>
      </c>
      <c r="AY321" s="257" t="s">
        <v>119</v>
      </c>
    </row>
    <row r="322" s="12" customFormat="1">
      <c r="B322" s="225"/>
      <c r="C322" s="226"/>
      <c r="D322" s="212" t="s">
        <v>130</v>
      </c>
      <c r="E322" s="227" t="s">
        <v>19</v>
      </c>
      <c r="F322" s="228" t="s">
        <v>452</v>
      </c>
      <c r="G322" s="226"/>
      <c r="H322" s="229">
        <v>208.005</v>
      </c>
      <c r="I322" s="230"/>
      <c r="J322" s="226"/>
      <c r="K322" s="226"/>
      <c r="L322" s="231"/>
      <c r="M322" s="232"/>
      <c r="N322" s="233"/>
      <c r="O322" s="233"/>
      <c r="P322" s="233"/>
      <c r="Q322" s="233"/>
      <c r="R322" s="233"/>
      <c r="S322" s="233"/>
      <c r="T322" s="234"/>
      <c r="AT322" s="235" t="s">
        <v>130</v>
      </c>
      <c r="AU322" s="235" t="s">
        <v>86</v>
      </c>
      <c r="AV322" s="12" t="s">
        <v>86</v>
      </c>
      <c r="AW322" s="12" t="s">
        <v>37</v>
      </c>
      <c r="AX322" s="12" t="s">
        <v>84</v>
      </c>
      <c r="AY322" s="235" t="s">
        <v>119</v>
      </c>
    </row>
    <row r="323" s="1" customFormat="1" ht="16.5" customHeight="1">
      <c r="B323" s="38"/>
      <c r="C323" s="258" t="s">
        <v>453</v>
      </c>
      <c r="D323" s="258" t="s">
        <v>261</v>
      </c>
      <c r="E323" s="259" t="s">
        <v>454</v>
      </c>
      <c r="F323" s="260" t="s">
        <v>455</v>
      </c>
      <c r="G323" s="261" t="s">
        <v>135</v>
      </c>
      <c r="H323" s="262">
        <v>4</v>
      </c>
      <c r="I323" s="263"/>
      <c r="J323" s="264">
        <f>ROUND(I323*H323,2)</f>
        <v>0</v>
      </c>
      <c r="K323" s="260" t="s">
        <v>368</v>
      </c>
      <c r="L323" s="265"/>
      <c r="M323" s="266" t="s">
        <v>19</v>
      </c>
      <c r="N323" s="267" t="s">
        <v>47</v>
      </c>
      <c r="O323" s="79"/>
      <c r="P323" s="209">
        <f>O323*H323</f>
        <v>0</v>
      </c>
      <c r="Q323" s="209">
        <v>0.064000000000000001</v>
      </c>
      <c r="R323" s="209">
        <f>Q323*H323</f>
        <v>0.25600000000000001</v>
      </c>
      <c r="S323" s="209">
        <v>0</v>
      </c>
      <c r="T323" s="210">
        <f>S323*H323</f>
        <v>0</v>
      </c>
      <c r="AR323" s="17" t="s">
        <v>172</v>
      </c>
      <c r="AT323" s="17" t="s">
        <v>261</v>
      </c>
      <c r="AU323" s="17" t="s">
        <v>86</v>
      </c>
      <c r="AY323" s="17" t="s">
        <v>119</v>
      </c>
      <c r="BE323" s="211">
        <f>IF(N323="základní",J323,0)</f>
        <v>0</v>
      </c>
      <c r="BF323" s="211">
        <f>IF(N323="snížená",J323,0)</f>
        <v>0</v>
      </c>
      <c r="BG323" s="211">
        <f>IF(N323="zákl. přenesená",J323,0)</f>
        <v>0</v>
      </c>
      <c r="BH323" s="211">
        <f>IF(N323="sníž. přenesená",J323,0)</f>
        <v>0</v>
      </c>
      <c r="BI323" s="211">
        <f>IF(N323="nulová",J323,0)</f>
        <v>0</v>
      </c>
      <c r="BJ323" s="17" t="s">
        <v>84</v>
      </c>
      <c r="BK323" s="211">
        <f>ROUND(I323*H323,2)</f>
        <v>0</v>
      </c>
      <c r="BL323" s="17" t="s">
        <v>126</v>
      </c>
      <c r="BM323" s="17" t="s">
        <v>456</v>
      </c>
    </row>
    <row r="324" s="11" customFormat="1">
      <c r="B324" s="215"/>
      <c r="C324" s="216"/>
      <c r="D324" s="212" t="s">
        <v>130</v>
      </c>
      <c r="E324" s="217" t="s">
        <v>19</v>
      </c>
      <c r="F324" s="218" t="s">
        <v>131</v>
      </c>
      <c r="G324" s="216"/>
      <c r="H324" s="217" t="s">
        <v>19</v>
      </c>
      <c r="I324" s="219"/>
      <c r="J324" s="216"/>
      <c r="K324" s="216"/>
      <c r="L324" s="220"/>
      <c r="M324" s="221"/>
      <c r="N324" s="222"/>
      <c r="O324" s="222"/>
      <c r="P324" s="222"/>
      <c r="Q324" s="222"/>
      <c r="R324" s="222"/>
      <c r="S324" s="222"/>
      <c r="T324" s="223"/>
      <c r="AT324" s="224" t="s">
        <v>130</v>
      </c>
      <c r="AU324" s="224" t="s">
        <v>86</v>
      </c>
      <c r="AV324" s="11" t="s">
        <v>84</v>
      </c>
      <c r="AW324" s="11" t="s">
        <v>37</v>
      </c>
      <c r="AX324" s="11" t="s">
        <v>76</v>
      </c>
      <c r="AY324" s="224" t="s">
        <v>119</v>
      </c>
    </row>
    <row r="325" s="12" customFormat="1">
      <c r="B325" s="225"/>
      <c r="C325" s="226"/>
      <c r="D325" s="212" t="s">
        <v>130</v>
      </c>
      <c r="E325" s="227" t="s">
        <v>19</v>
      </c>
      <c r="F325" s="228" t="s">
        <v>441</v>
      </c>
      <c r="G325" s="226"/>
      <c r="H325" s="229">
        <v>4</v>
      </c>
      <c r="I325" s="230"/>
      <c r="J325" s="226"/>
      <c r="K325" s="226"/>
      <c r="L325" s="231"/>
      <c r="M325" s="232"/>
      <c r="N325" s="233"/>
      <c r="O325" s="233"/>
      <c r="P325" s="233"/>
      <c r="Q325" s="233"/>
      <c r="R325" s="233"/>
      <c r="S325" s="233"/>
      <c r="T325" s="234"/>
      <c r="AT325" s="235" t="s">
        <v>130</v>
      </c>
      <c r="AU325" s="235" t="s">
        <v>86</v>
      </c>
      <c r="AV325" s="12" t="s">
        <v>86</v>
      </c>
      <c r="AW325" s="12" t="s">
        <v>37</v>
      </c>
      <c r="AX325" s="12" t="s">
        <v>84</v>
      </c>
      <c r="AY325" s="235" t="s">
        <v>119</v>
      </c>
    </row>
    <row r="326" s="1" customFormat="1" ht="16.5" customHeight="1">
      <c r="B326" s="38"/>
      <c r="C326" s="200" t="s">
        <v>457</v>
      </c>
      <c r="D326" s="200" t="s">
        <v>121</v>
      </c>
      <c r="E326" s="201" t="s">
        <v>458</v>
      </c>
      <c r="F326" s="202" t="s">
        <v>459</v>
      </c>
      <c r="G326" s="203" t="s">
        <v>220</v>
      </c>
      <c r="H326" s="204">
        <v>5.8079999999999998</v>
      </c>
      <c r="I326" s="205"/>
      <c r="J326" s="206">
        <f>ROUND(I326*H326,2)</f>
        <v>0</v>
      </c>
      <c r="K326" s="202" t="s">
        <v>125</v>
      </c>
      <c r="L326" s="43"/>
      <c r="M326" s="207" t="s">
        <v>19</v>
      </c>
      <c r="N326" s="208" t="s">
        <v>47</v>
      </c>
      <c r="O326" s="79"/>
      <c r="P326" s="209">
        <f>O326*H326</f>
        <v>0</v>
      </c>
      <c r="Q326" s="209">
        <v>2.2563399999999998</v>
      </c>
      <c r="R326" s="209">
        <f>Q326*H326</f>
        <v>13.104822719999998</v>
      </c>
      <c r="S326" s="209">
        <v>0</v>
      </c>
      <c r="T326" s="210">
        <f>S326*H326</f>
        <v>0</v>
      </c>
      <c r="AR326" s="17" t="s">
        <v>126</v>
      </c>
      <c r="AT326" s="17" t="s">
        <v>121</v>
      </c>
      <c r="AU326" s="17" t="s">
        <v>86</v>
      </c>
      <c r="AY326" s="17" t="s">
        <v>119</v>
      </c>
      <c r="BE326" s="211">
        <f>IF(N326="základní",J326,0)</f>
        <v>0</v>
      </c>
      <c r="BF326" s="211">
        <f>IF(N326="snížená",J326,0)</f>
        <v>0</v>
      </c>
      <c r="BG326" s="211">
        <f>IF(N326="zákl. přenesená",J326,0)</f>
        <v>0</v>
      </c>
      <c r="BH326" s="211">
        <f>IF(N326="sníž. přenesená",J326,0)</f>
        <v>0</v>
      </c>
      <c r="BI326" s="211">
        <f>IF(N326="nulová",J326,0)</f>
        <v>0</v>
      </c>
      <c r="BJ326" s="17" t="s">
        <v>84</v>
      </c>
      <c r="BK326" s="211">
        <f>ROUND(I326*H326,2)</f>
        <v>0</v>
      </c>
      <c r="BL326" s="17" t="s">
        <v>126</v>
      </c>
      <c r="BM326" s="17" t="s">
        <v>460</v>
      </c>
    </row>
    <row r="327" s="11" customFormat="1">
      <c r="B327" s="215"/>
      <c r="C327" s="216"/>
      <c r="D327" s="212" t="s">
        <v>130</v>
      </c>
      <c r="E327" s="217" t="s">
        <v>19</v>
      </c>
      <c r="F327" s="218" t="s">
        <v>461</v>
      </c>
      <c r="G327" s="216"/>
      <c r="H327" s="217" t="s">
        <v>19</v>
      </c>
      <c r="I327" s="219"/>
      <c r="J327" s="216"/>
      <c r="K327" s="216"/>
      <c r="L327" s="220"/>
      <c r="M327" s="221"/>
      <c r="N327" s="222"/>
      <c r="O327" s="222"/>
      <c r="P327" s="222"/>
      <c r="Q327" s="222"/>
      <c r="R327" s="222"/>
      <c r="S327" s="222"/>
      <c r="T327" s="223"/>
      <c r="AT327" s="224" t="s">
        <v>130</v>
      </c>
      <c r="AU327" s="224" t="s">
        <v>86</v>
      </c>
      <c r="AV327" s="11" t="s">
        <v>84</v>
      </c>
      <c r="AW327" s="11" t="s">
        <v>37</v>
      </c>
      <c r="AX327" s="11" t="s">
        <v>76</v>
      </c>
      <c r="AY327" s="224" t="s">
        <v>119</v>
      </c>
    </row>
    <row r="328" s="12" customFormat="1">
      <c r="B328" s="225"/>
      <c r="C328" s="226"/>
      <c r="D328" s="212" t="s">
        <v>130</v>
      </c>
      <c r="E328" s="227" t="s">
        <v>19</v>
      </c>
      <c r="F328" s="228" t="s">
        <v>462</v>
      </c>
      <c r="G328" s="226"/>
      <c r="H328" s="229">
        <v>2.972</v>
      </c>
      <c r="I328" s="230"/>
      <c r="J328" s="226"/>
      <c r="K328" s="226"/>
      <c r="L328" s="231"/>
      <c r="M328" s="232"/>
      <c r="N328" s="233"/>
      <c r="O328" s="233"/>
      <c r="P328" s="233"/>
      <c r="Q328" s="233"/>
      <c r="R328" s="233"/>
      <c r="S328" s="233"/>
      <c r="T328" s="234"/>
      <c r="AT328" s="235" t="s">
        <v>130</v>
      </c>
      <c r="AU328" s="235" t="s">
        <v>86</v>
      </c>
      <c r="AV328" s="12" t="s">
        <v>86</v>
      </c>
      <c r="AW328" s="12" t="s">
        <v>37</v>
      </c>
      <c r="AX328" s="12" t="s">
        <v>76</v>
      </c>
      <c r="AY328" s="235" t="s">
        <v>119</v>
      </c>
    </row>
    <row r="329" s="12" customFormat="1">
      <c r="B329" s="225"/>
      <c r="C329" s="226"/>
      <c r="D329" s="212" t="s">
        <v>130</v>
      </c>
      <c r="E329" s="227" t="s">
        <v>19</v>
      </c>
      <c r="F329" s="228" t="s">
        <v>463</v>
      </c>
      <c r="G329" s="226"/>
      <c r="H329" s="229">
        <v>2.2559999999999998</v>
      </c>
      <c r="I329" s="230"/>
      <c r="J329" s="226"/>
      <c r="K329" s="226"/>
      <c r="L329" s="231"/>
      <c r="M329" s="232"/>
      <c r="N329" s="233"/>
      <c r="O329" s="233"/>
      <c r="P329" s="233"/>
      <c r="Q329" s="233"/>
      <c r="R329" s="233"/>
      <c r="S329" s="233"/>
      <c r="T329" s="234"/>
      <c r="AT329" s="235" t="s">
        <v>130</v>
      </c>
      <c r="AU329" s="235" t="s">
        <v>86</v>
      </c>
      <c r="AV329" s="12" t="s">
        <v>86</v>
      </c>
      <c r="AW329" s="12" t="s">
        <v>37</v>
      </c>
      <c r="AX329" s="12" t="s">
        <v>76</v>
      </c>
      <c r="AY329" s="235" t="s">
        <v>119</v>
      </c>
    </row>
    <row r="330" s="12" customFormat="1">
      <c r="B330" s="225"/>
      <c r="C330" s="226"/>
      <c r="D330" s="212" t="s">
        <v>130</v>
      </c>
      <c r="E330" s="227" t="s">
        <v>19</v>
      </c>
      <c r="F330" s="228" t="s">
        <v>464</v>
      </c>
      <c r="G330" s="226"/>
      <c r="H330" s="229">
        <v>0.57999999999999996</v>
      </c>
      <c r="I330" s="230"/>
      <c r="J330" s="226"/>
      <c r="K330" s="226"/>
      <c r="L330" s="231"/>
      <c r="M330" s="232"/>
      <c r="N330" s="233"/>
      <c r="O330" s="233"/>
      <c r="P330" s="233"/>
      <c r="Q330" s="233"/>
      <c r="R330" s="233"/>
      <c r="S330" s="233"/>
      <c r="T330" s="234"/>
      <c r="AT330" s="235" t="s">
        <v>130</v>
      </c>
      <c r="AU330" s="235" t="s">
        <v>86</v>
      </c>
      <c r="AV330" s="12" t="s">
        <v>86</v>
      </c>
      <c r="AW330" s="12" t="s">
        <v>37</v>
      </c>
      <c r="AX330" s="12" t="s">
        <v>76</v>
      </c>
      <c r="AY330" s="235" t="s">
        <v>119</v>
      </c>
    </row>
    <row r="331" s="13" customFormat="1">
      <c r="B331" s="236"/>
      <c r="C331" s="237"/>
      <c r="D331" s="212" t="s">
        <v>130</v>
      </c>
      <c r="E331" s="238" t="s">
        <v>19</v>
      </c>
      <c r="F331" s="239" t="s">
        <v>143</v>
      </c>
      <c r="G331" s="237"/>
      <c r="H331" s="240">
        <v>5.8079999999999998</v>
      </c>
      <c r="I331" s="241"/>
      <c r="J331" s="237"/>
      <c r="K331" s="237"/>
      <c r="L331" s="242"/>
      <c r="M331" s="243"/>
      <c r="N331" s="244"/>
      <c r="O331" s="244"/>
      <c r="P331" s="244"/>
      <c r="Q331" s="244"/>
      <c r="R331" s="244"/>
      <c r="S331" s="244"/>
      <c r="T331" s="245"/>
      <c r="AT331" s="246" t="s">
        <v>130</v>
      </c>
      <c r="AU331" s="246" t="s">
        <v>86</v>
      </c>
      <c r="AV331" s="13" t="s">
        <v>126</v>
      </c>
      <c r="AW331" s="13" t="s">
        <v>37</v>
      </c>
      <c r="AX331" s="13" t="s">
        <v>84</v>
      </c>
      <c r="AY331" s="246" t="s">
        <v>119</v>
      </c>
    </row>
    <row r="332" s="1" customFormat="1" ht="16.5" customHeight="1">
      <c r="B332" s="38"/>
      <c r="C332" s="200" t="s">
        <v>465</v>
      </c>
      <c r="D332" s="200" t="s">
        <v>121</v>
      </c>
      <c r="E332" s="201" t="s">
        <v>466</v>
      </c>
      <c r="F332" s="202" t="s">
        <v>467</v>
      </c>
      <c r="G332" s="203" t="s">
        <v>207</v>
      </c>
      <c r="H332" s="204">
        <v>56</v>
      </c>
      <c r="I332" s="205"/>
      <c r="J332" s="206">
        <f>ROUND(I332*H332,2)</f>
        <v>0</v>
      </c>
      <c r="K332" s="202" t="s">
        <v>125</v>
      </c>
      <c r="L332" s="43"/>
      <c r="M332" s="207" t="s">
        <v>19</v>
      </c>
      <c r="N332" s="208" t="s">
        <v>47</v>
      </c>
      <c r="O332" s="79"/>
      <c r="P332" s="209">
        <f>O332*H332</f>
        <v>0</v>
      </c>
      <c r="Q332" s="209">
        <v>1.4950000000000001E-06</v>
      </c>
      <c r="R332" s="209">
        <f>Q332*H332</f>
        <v>8.3720000000000005E-05</v>
      </c>
      <c r="S332" s="209">
        <v>0</v>
      </c>
      <c r="T332" s="210">
        <f>S332*H332</f>
        <v>0</v>
      </c>
      <c r="AR332" s="17" t="s">
        <v>126</v>
      </c>
      <c r="AT332" s="17" t="s">
        <v>121</v>
      </c>
      <c r="AU332" s="17" t="s">
        <v>86</v>
      </c>
      <c r="AY332" s="17" t="s">
        <v>119</v>
      </c>
      <c r="BE332" s="211">
        <f>IF(N332="základní",J332,0)</f>
        <v>0</v>
      </c>
      <c r="BF332" s="211">
        <f>IF(N332="snížená",J332,0)</f>
        <v>0</v>
      </c>
      <c r="BG332" s="211">
        <f>IF(N332="zákl. přenesená",J332,0)</f>
        <v>0</v>
      </c>
      <c r="BH332" s="211">
        <f>IF(N332="sníž. přenesená",J332,0)</f>
        <v>0</v>
      </c>
      <c r="BI332" s="211">
        <f>IF(N332="nulová",J332,0)</f>
        <v>0</v>
      </c>
      <c r="BJ332" s="17" t="s">
        <v>84</v>
      </c>
      <c r="BK332" s="211">
        <f>ROUND(I332*H332,2)</f>
        <v>0</v>
      </c>
      <c r="BL332" s="17" t="s">
        <v>126</v>
      </c>
      <c r="BM332" s="17" t="s">
        <v>468</v>
      </c>
    </row>
    <row r="333" s="1" customFormat="1">
      <c r="B333" s="38"/>
      <c r="C333" s="39"/>
      <c r="D333" s="212" t="s">
        <v>128</v>
      </c>
      <c r="E333" s="39"/>
      <c r="F333" s="213" t="s">
        <v>469</v>
      </c>
      <c r="G333" s="39"/>
      <c r="H333" s="39"/>
      <c r="I333" s="126"/>
      <c r="J333" s="39"/>
      <c r="K333" s="39"/>
      <c r="L333" s="43"/>
      <c r="M333" s="214"/>
      <c r="N333" s="79"/>
      <c r="O333" s="79"/>
      <c r="P333" s="79"/>
      <c r="Q333" s="79"/>
      <c r="R333" s="79"/>
      <c r="S333" s="79"/>
      <c r="T333" s="80"/>
      <c r="AT333" s="17" t="s">
        <v>128</v>
      </c>
      <c r="AU333" s="17" t="s">
        <v>86</v>
      </c>
    </row>
    <row r="334" s="12" customFormat="1">
      <c r="B334" s="225"/>
      <c r="C334" s="226"/>
      <c r="D334" s="212" t="s">
        <v>130</v>
      </c>
      <c r="E334" s="227" t="s">
        <v>19</v>
      </c>
      <c r="F334" s="228" t="s">
        <v>470</v>
      </c>
      <c r="G334" s="226"/>
      <c r="H334" s="229">
        <v>56</v>
      </c>
      <c r="I334" s="230"/>
      <c r="J334" s="226"/>
      <c r="K334" s="226"/>
      <c r="L334" s="231"/>
      <c r="M334" s="232"/>
      <c r="N334" s="233"/>
      <c r="O334" s="233"/>
      <c r="P334" s="233"/>
      <c r="Q334" s="233"/>
      <c r="R334" s="233"/>
      <c r="S334" s="233"/>
      <c r="T334" s="234"/>
      <c r="AT334" s="235" t="s">
        <v>130</v>
      </c>
      <c r="AU334" s="235" t="s">
        <v>86</v>
      </c>
      <c r="AV334" s="12" t="s">
        <v>86</v>
      </c>
      <c r="AW334" s="12" t="s">
        <v>37</v>
      </c>
      <c r="AX334" s="12" t="s">
        <v>84</v>
      </c>
      <c r="AY334" s="235" t="s">
        <v>119</v>
      </c>
    </row>
    <row r="335" s="1" customFormat="1" ht="16.5" customHeight="1">
      <c r="B335" s="38"/>
      <c r="C335" s="200" t="s">
        <v>471</v>
      </c>
      <c r="D335" s="200" t="s">
        <v>121</v>
      </c>
      <c r="E335" s="201" t="s">
        <v>472</v>
      </c>
      <c r="F335" s="202" t="s">
        <v>473</v>
      </c>
      <c r="G335" s="203" t="s">
        <v>207</v>
      </c>
      <c r="H335" s="204">
        <v>56</v>
      </c>
      <c r="I335" s="205"/>
      <c r="J335" s="206">
        <f>ROUND(I335*H335,2)</f>
        <v>0</v>
      </c>
      <c r="K335" s="202" t="s">
        <v>125</v>
      </c>
      <c r="L335" s="43"/>
      <c r="M335" s="207" t="s">
        <v>19</v>
      </c>
      <c r="N335" s="208" t="s">
        <v>47</v>
      </c>
      <c r="O335" s="79"/>
      <c r="P335" s="209">
        <f>O335*H335</f>
        <v>0</v>
      </c>
      <c r="Q335" s="209">
        <v>1.6449999999999999E-06</v>
      </c>
      <c r="R335" s="209">
        <f>Q335*H335</f>
        <v>9.2119999999999992E-05</v>
      </c>
      <c r="S335" s="209">
        <v>0</v>
      </c>
      <c r="T335" s="210">
        <f>S335*H335</f>
        <v>0</v>
      </c>
      <c r="AR335" s="17" t="s">
        <v>126</v>
      </c>
      <c r="AT335" s="17" t="s">
        <v>121</v>
      </c>
      <c r="AU335" s="17" t="s">
        <v>86</v>
      </c>
      <c r="AY335" s="17" t="s">
        <v>119</v>
      </c>
      <c r="BE335" s="211">
        <f>IF(N335="základní",J335,0)</f>
        <v>0</v>
      </c>
      <c r="BF335" s="211">
        <f>IF(N335="snížená",J335,0)</f>
        <v>0</v>
      </c>
      <c r="BG335" s="211">
        <f>IF(N335="zákl. přenesená",J335,0)</f>
        <v>0</v>
      </c>
      <c r="BH335" s="211">
        <f>IF(N335="sníž. přenesená",J335,0)</f>
        <v>0</v>
      </c>
      <c r="BI335" s="211">
        <f>IF(N335="nulová",J335,0)</f>
        <v>0</v>
      </c>
      <c r="BJ335" s="17" t="s">
        <v>84</v>
      </c>
      <c r="BK335" s="211">
        <f>ROUND(I335*H335,2)</f>
        <v>0</v>
      </c>
      <c r="BL335" s="17" t="s">
        <v>126</v>
      </c>
      <c r="BM335" s="17" t="s">
        <v>474</v>
      </c>
    </row>
    <row r="336" s="1" customFormat="1">
      <c r="B336" s="38"/>
      <c r="C336" s="39"/>
      <c r="D336" s="212" t="s">
        <v>128</v>
      </c>
      <c r="E336" s="39"/>
      <c r="F336" s="213" t="s">
        <v>475</v>
      </c>
      <c r="G336" s="39"/>
      <c r="H336" s="39"/>
      <c r="I336" s="126"/>
      <c r="J336" s="39"/>
      <c r="K336" s="39"/>
      <c r="L336" s="43"/>
      <c r="M336" s="214"/>
      <c r="N336" s="79"/>
      <c r="O336" s="79"/>
      <c r="P336" s="79"/>
      <c r="Q336" s="79"/>
      <c r="R336" s="79"/>
      <c r="S336" s="79"/>
      <c r="T336" s="80"/>
      <c r="AT336" s="17" t="s">
        <v>128</v>
      </c>
      <c r="AU336" s="17" t="s">
        <v>86</v>
      </c>
    </row>
    <row r="337" s="12" customFormat="1">
      <c r="B337" s="225"/>
      <c r="C337" s="226"/>
      <c r="D337" s="212" t="s">
        <v>130</v>
      </c>
      <c r="E337" s="227" t="s">
        <v>19</v>
      </c>
      <c r="F337" s="228" t="s">
        <v>476</v>
      </c>
      <c r="G337" s="226"/>
      <c r="H337" s="229">
        <v>56</v>
      </c>
      <c r="I337" s="230"/>
      <c r="J337" s="226"/>
      <c r="K337" s="226"/>
      <c r="L337" s="231"/>
      <c r="M337" s="232"/>
      <c r="N337" s="233"/>
      <c r="O337" s="233"/>
      <c r="P337" s="233"/>
      <c r="Q337" s="233"/>
      <c r="R337" s="233"/>
      <c r="S337" s="233"/>
      <c r="T337" s="234"/>
      <c r="AT337" s="235" t="s">
        <v>130</v>
      </c>
      <c r="AU337" s="235" t="s">
        <v>86</v>
      </c>
      <c r="AV337" s="12" t="s">
        <v>86</v>
      </c>
      <c r="AW337" s="12" t="s">
        <v>37</v>
      </c>
      <c r="AX337" s="12" t="s">
        <v>84</v>
      </c>
      <c r="AY337" s="235" t="s">
        <v>119</v>
      </c>
    </row>
    <row r="338" s="1" customFormat="1" ht="16.5" customHeight="1">
      <c r="B338" s="38"/>
      <c r="C338" s="200" t="s">
        <v>477</v>
      </c>
      <c r="D338" s="200" t="s">
        <v>121</v>
      </c>
      <c r="E338" s="201" t="s">
        <v>478</v>
      </c>
      <c r="F338" s="202" t="s">
        <v>479</v>
      </c>
      <c r="G338" s="203" t="s">
        <v>135</v>
      </c>
      <c r="H338" s="204">
        <v>23</v>
      </c>
      <c r="I338" s="205"/>
      <c r="J338" s="206">
        <f>ROUND(I338*H338,2)</f>
        <v>0</v>
      </c>
      <c r="K338" s="202" t="s">
        <v>125</v>
      </c>
      <c r="L338" s="43"/>
      <c r="M338" s="207" t="s">
        <v>19</v>
      </c>
      <c r="N338" s="208" t="s">
        <v>47</v>
      </c>
      <c r="O338" s="79"/>
      <c r="P338" s="209">
        <f>O338*H338</f>
        <v>0</v>
      </c>
      <c r="Q338" s="209">
        <v>0</v>
      </c>
      <c r="R338" s="209">
        <f>Q338*H338</f>
        <v>0</v>
      </c>
      <c r="S338" s="209">
        <v>0.065699999999999995</v>
      </c>
      <c r="T338" s="210">
        <f>S338*H338</f>
        <v>1.5110999999999999</v>
      </c>
      <c r="AR338" s="17" t="s">
        <v>126</v>
      </c>
      <c r="AT338" s="17" t="s">
        <v>121</v>
      </c>
      <c r="AU338" s="17" t="s">
        <v>86</v>
      </c>
      <c r="AY338" s="17" t="s">
        <v>119</v>
      </c>
      <c r="BE338" s="211">
        <f>IF(N338="základní",J338,0)</f>
        <v>0</v>
      </c>
      <c r="BF338" s="211">
        <f>IF(N338="snížená",J338,0)</f>
        <v>0</v>
      </c>
      <c r="BG338" s="211">
        <f>IF(N338="zákl. přenesená",J338,0)</f>
        <v>0</v>
      </c>
      <c r="BH338" s="211">
        <f>IF(N338="sníž. přenesená",J338,0)</f>
        <v>0</v>
      </c>
      <c r="BI338" s="211">
        <f>IF(N338="nulová",J338,0)</f>
        <v>0</v>
      </c>
      <c r="BJ338" s="17" t="s">
        <v>84</v>
      </c>
      <c r="BK338" s="211">
        <f>ROUND(I338*H338,2)</f>
        <v>0</v>
      </c>
      <c r="BL338" s="17" t="s">
        <v>126</v>
      </c>
      <c r="BM338" s="17" t="s">
        <v>480</v>
      </c>
    </row>
    <row r="339" s="1" customFormat="1">
      <c r="B339" s="38"/>
      <c r="C339" s="39"/>
      <c r="D339" s="212" t="s">
        <v>128</v>
      </c>
      <c r="E339" s="39"/>
      <c r="F339" s="213" t="s">
        <v>481</v>
      </c>
      <c r="G339" s="39"/>
      <c r="H339" s="39"/>
      <c r="I339" s="126"/>
      <c r="J339" s="39"/>
      <c r="K339" s="39"/>
      <c r="L339" s="43"/>
      <c r="M339" s="214"/>
      <c r="N339" s="79"/>
      <c r="O339" s="79"/>
      <c r="P339" s="79"/>
      <c r="Q339" s="79"/>
      <c r="R339" s="79"/>
      <c r="S339" s="79"/>
      <c r="T339" s="80"/>
      <c r="AT339" s="17" t="s">
        <v>128</v>
      </c>
      <c r="AU339" s="17" t="s">
        <v>86</v>
      </c>
    </row>
    <row r="340" s="1" customFormat="1" ht="16.5" customHeight="1">
      <c r="B340" s="38"/>
      <c r="C340" s="200" t="s">
        <v>482</v>
      </c>
      <c r="D340" s="200" t="s">
        <v>121</v>
      </c>
      <c r="E340" s="201" t="s">
        <v>483</v>
      </c>
      <c r="F340" s="202" t="s">
        <v>484</v>
      </c>
      <c r="G340" s="203" t="s">
        <v>207</v>
      </c>
      <c r="H340" s="204">
        <v>46</v>
      </c>
      <c r="I340" s="205"/>
      <c r="J340" s="206">
        <f>ROUND(I340*H340,2)</f>
        <v>0</v>
      </c>
      <c r="K340" s="202" t="s">
        <v>125</v>
      </c>
      <c r="L340" s="43"/>
      <c r="M340" s="207" t="s">
        <v>19</v>
      </c>
      <c r="N340" s="208" t="s">
        <v>47</v>
      </c>
      <c r="O340" s="79"/>
      <c r="P340" s="209">
        <f>O340*H340</f>
        <v>0</v>
      </c>
      <c r="Q340" s="209">
        <v>0</v>
      </c>
      <c r="R340" s="209">
        <f>Q340*H340</f>
        <v>0</v>
      </c>
      <c r="S340" s="209">
        <v>0.00198</v>
      </c>
      <c r="T340" s="210">
        <f>S340*H340</f>
        <v>0.091079999999999994</v>
      </c>
      <c r="AR340" s="17" t="s">
        <v>126</v>
      </c>
      <c r="AT340" s="17" t="s">
        <v>121</v>
      </c>
      <c r="AU340" s="17" t="s">
        <v>86</v>
      </c>
      <c r="AY340" s="17" t="s">
        <v>119</v>
      </c>
      <c r="BE340" s="211">
        <f>IF(N340="základní",J340,0)</f>
        <v>0</v>
      </c>
      <c r="BF340" s="211">
        <f>IF(N340="snížená",J340,0)</f>
        <v>0</v>
      </c>
      <c r="BG340" s="211">
        <f>IF(N340="zákl. přenesená",J340,0)</f>
        <v>0</v>
      </c>
      <c r="BH340" s="211">
        <f>IF(N340="sníž. přenesená",J340,0)</f>
        <v>0</v>
      </c>
      <c r="BI340" s="211">
        <f>IF(N340="nulová",J340,0)</f>
        <v>0</v>
      </c>
      <c r="BJ340" s="17" t="s">
        <v>84</v>
      </c>
      <c r="BK340" s="211">
        <f>ROUND(I340*H340,2)</f>
        <v>0</v>
      </c>
      <c r="BL340" s="17" t="s">
        <v>126</v>
      </c>
      <c r="BM340" s="17" t="s">
        <v>485</v>
      </c>
    </row>
    <row r="341" s="1" customFormat="1">
      <c r="B341" s="38"/>
      <c r="C341" s="39"/>
      <c r="D341" s="212" t="s">
        <v>128</v>
      </c>
      <c r="E341" s="39"/>
      <c r="F341" s="213" t="s">
        <v>486</v>
      </c>
      <c r="G341" s="39"/>
      <c r="H341" s="39"/>
      <c r="I341" s="126"/>
      <c r="J341" s="39"/>
      <c r="K341" s="39"/>
      <c r="L341" s="43"/>
      <c r="M341" s="214"/>
      <c r="N341" s="79"/>
      <c r="O341" s="79"/>
      <c r="P341" s="79"/>
      <c r="Q341" s="79"/>
      <c r="R341" s="79"/>
      <c r="S341" s="79"/>
      <c r="T341" s="80"/>
      <c r="AT341" s="17" t="s">
        <v>128</v>
      </c>
      <c r="AU341" s="17" t="s">
        <v>86</v>
      </c>
    </row>
    <row r="342" s="1" customFormat="1" ht="16.5" customHeight="1">
      <c r="B342" s="38"/>
      <c r="C342" s="200" t="s">
        <v>487</v>
      </c>
      <c r="D342" s="200" t="s">
        <v>121</v>
      </c>
      <c r="E342" s="201" t="s">
        <v>488</v>
      </c>
      <c r="F342" s="202" t="s">
        <v>489</v>
      </c>
      <c r="G342" s="203" t="s">
        <v>490</v>
      </c>
      <c r="H342" s="204">
        <v>1</v>
      </c>
      <c r="I342" s="205"/>
      <c r="J342" s="206">
        <f>ROUND(I342*H342,2)</f>
        <v>0</v>
      </c>
      <c r="K342" s="202" t="s">
        <v>19</v>
      </c>
      <c r="L342" s="43"/>
      <c r="M342" s="207" t="s">
        <v>19</v>
      </c>
      <c r="N342" s="208" t="s">
        <v>47</v>
      </c>
      <c r="O342" s="79"/>
      <c r="P342" s="209">
        <f>O342*H342</f>
        <v>0</v>
      </c>
      <c r="Q342" s="209">
        <v>0</v>
      </c>
      <c r="R342" s="209">
        <f>Q342*H342</f>
        <v>0</v>
      </c>
      <c r="S342" s="209">
        <v>0</v>
      </c>
      <c r="T342" s="210">
        <f>S342*H342</f>
        <v>0</v>
      </c>
      <c r="AR342" s="17" t="s">
        <v>126</v>
      </c>
      <c r="AT342" s="17" t="s">
        <v>121</v>
      </c>
      <c r="AU342" s="17" t="s">
        <v>86</v>
      </c>
      <c r="AY342" s="17" t="s">
        <v>119</v>
      </c>
      <c r="BE342" s="211">
        <f>IF(N342="základní",J342,0)</f>
        <v>0</v>
      </c>
      <c r="BF342" s="211">
        <f>IF(N342="snížená",J342,0)</f>
        <v>0</v>
      </c>
      <c r="BG342" s="211">
        <f>IF(N342="zákl. přenesená",J342,0)</f>
        <v>0</v>
      </c>
      <c r="BH342" s="211">
        <f>IF(N342="sníž. přenesená",J342,0)</f>
        <v>0</v>
      </c>
      <c r="BI342" s="211">
        <f>IF(N342="nulová",J342,0)</f>
        <v>0</v>
      </c>
      <c r="BJ342" s="17" t="s">
        <v>84</v>
      </c>
      <c r="BK342" s="211">
        <f>ROUND(I342*H342,2)</f>
        <v>0</v>
      </c>
      <c r="BL342" s="17" t="s">
        <v>126</v>
      </c>
      <c r="BM342" s="17" t="s">
        <v>491</v>
      </c>
    </row>
    <row r="343" s="1" customFormat="1" ht="16.5" customHeight="1">
      <c r="B343" s="38"/>
      <c r="C343" s="200" t="s">
        <v>492</v>
      </c>
      <c r="D343" s="200" t="s">
        <v>121</v>
      </c>
      <c r="E343" s="201" t="s">
        <v>493</v>
      </c>
      <c r="F343" s="202" t="s">
        <v>494</v>
      </c>
      <c r="G343" s="203" t="s">
        <v>207</v>
      </c>
      <c r="H343" s="204">
        <v>12</v>
      </c>
      <c r="I343" s="205"/>
      <c r="J343" s="206">
        <f>ROUND(I343*H343,2)</f>
        <v>0</v>
      </c>
      <c r="K343" s="202" t="s">
        <v>19</v>
      </c>
      <c r="L343" s="43"/>
      <c r="M343" s="207" t="s">
        <v>19</v>
      </c>
      <c r="N343" s="208" t="s">
        <v>47</v>
      </c>
      <c r="O343" s="79"/>
      <c r="P343" s="209">
        <f>O343*H343</f>
        <v>0</v>
      </c>
      <c r="Q343" s="209">
        <v>0</v>
      </c>
      <c r="R343" s="209">
        <f>Q343*H343</f>
        <v>0</v>
      </c>
      <c r="S343" s="209">
        <v>0</v>
      </c>
      <c r="T343" s="210">
        <f>S343*H343</f>
        <v>0</v>
      </c>
      <c r="AR343" s="17" t="s">
        <v>126</v>
      </c>
      <c r="AT343" s="17" t="s">
        <v>121</v>
      </c>
      <c r="AU343" s="17" t="s">
        <v>86</v>
      </c>
      <c r="AY343" s="17" t="s">
        <v>119</v>
      </c>
      <c r="BE343" s="211">
        <f>IF(N343="základní",J343,0)</f>
        <v>0</v>
      </c>
      <c r="BF343" s="211">
        <f>IF(N343="snížená",J343,0)</f>
        <v>0</v>
      </c>
      <c r="BG343" s="211">
        <f>IF(N343="zákl. přenesená",J343,0)</f>
        <v>0</v>
      </c>
      <c r="BH343" s="211">
        <f>IF(N343="sníž. přenesená",J343,0)</f>
        <v>0</v>
      </c>
      <c r="BI343" s="211">
        <f>IF(N343="nulová",J343,0)</f>
        <v>0</v>
      </c>
      <c r="BJ343" s="17" t="s">
        <v>84</v>
      </c>
      <c r="BK343" s="211">
        <f>ROUND(I343*H343,2)</f>
        <v>0</v>
      </c>
      <c r="BL343" s="17" t="s">
        <v>126</v>
      </c>
      <c r="BM343" s="17" t="s">
        <v>495</v>
      </c>
    </row>
    <row r="344" s="1" customFormat="1" ht="16.5" customHeight="1">
      <c r="B344" s="38"/>
      <c r="C344" s="200" t="s">
        <v>496</v>
      </c>
      <c r="D344" s="200" t="s">
        <v>121</v>
      </c>
      <c r="E344" s="201" t="s">
        <v>497</v>
      </c>
      <c r="F344" s="202" t="s">
        <v>498</v>
      </c>
      <c r="G344" s="203" t="s">
        <v>135</v>
      </c>
      <c r="H344" s="204">
        <v>1</v>
      </c>
      <c r="I344" s="205"/>
      <c r="J344" s="206">
        <f>ROUND(I344*H344,2)</f>
        <v>0</v>
      </c>
      <c r="K344" s="202" t="s">
        <v>19</v>
      </c>
      <c r="L344" s="43"/>
      <c r="M344" s="207" t="s">
        <v>19</v>
      </c>
      <c r="N344" s="208" t="s">
        <v>47</v>
      </c>
      <c r="O344" s="79"/>
      <c r="P344" s="209">
        <f>O344*H344</f>
        <v>0</v>
      </c>
      <c r="Q344" s="209">
        <v>0</v>
      </c>
      <c r="R344" s="209">
        <f>Q344*H344</f>
        <v>0</v>
      </c>
      <c r="S344" s="209">
        <v>0</v>
      </c>
      <c r="T344" s="210">
        <f>S344*H344</f>
        <v>0</v>
      </c>
      <c r="AR344" s="17" t="s">
        <v>126</v>
      </c>
      <c r="AT344" s="17" t="s">
        <v>121</v>
      </c>
      <c r="AU344" s="17" t="s">
        <v>86</v>
      </c>
      <c r="AY344" s="17" t="s">
        <v>119</v>
      </c>
      <c r="BE344" s="211">
        <f>IF(N344="základní",J344,0)</f>
        <v>0</v>
      </c>
      <c r="BF344" s="211">
        <f>IF(N344="snížená",J344,0)</f>
        <v>0</v>
      </c>
      <c r="BG344" s="211">
        <f>IF(N344="zákl. přenesená",J344,0)</f>
        <v>0</v>
      </c>
      <c r="BH344" s="211">
        <f>IF(N344="sníž. přenesená",J344,0)</f>
        <v>0</v>
      </c>
      <c r="BI344" s="211">
        <f>IF(N344="nulová",J344,0)</f>
        <v>0</v>
      </c>
      <c r="BJ344" s="17" t="s">
        <v>84</v>
      </c>
      <c r="BK344" s="211">
        <f>ROUND(I344*H344,2)</f>
        <v>0</v>
      </c>
      <c r="BL344" s="17" t="s">
        <v>126</v>
      </c>
      <c r="BM344" s="17" t="s">
        <v>499</v>
      </c>
    </row>
    <row r="345" s="10" customFormat="1" ht="22.8" customHeight="1">
      <c r="B345" s="184"/>
      <c r="C345" s="185"/>
      <c r="D345" s="186" t="s">
        <v>75</v>
      </c>
      <c r="E345" s="198" t="s">
        <v>500</v>
      </c>
      <c r="F345" s="198" t="s">
        <v>501</v>
      </c>
      <c r="G345" s="185"/>
      <c r="H345" s="185"/>
      <c r="I345" s="188"/>
      <c r="J345" s="199">
        <f>BK345</f>
        <v>0</v>
      </c>
      <c r="K345" s="185"/>
      <c r="L345" s="190"/>
      <c r="M345" s="191"/>
      <c r="N345" s="192"/>
      <c r="O345" s="192"/>
      <c r="P345" s="193">
        <f>SUM(P346:P390)</f>
        <v>0</v>
      </c>
      <c r="Q345" s="192"/>
      <c r="R345" s="193">
        <f>SUM(R346:R390)</f>
        <v>0</v>
      </c>
      <c r="S345" s="192"/>
      <c r="T345" s="194">
        <f>SUM(T346:T390)</f>
        <v>0</v>
      </c>
      <c r="AR345" s="195" t="s">
        <v>84</v>
      </c>
      <c r="AT345" s="196" t="s">
        <v>75</v>
      </c>
      <c r="AU345" s="196" t="s">
        <v>84</v>
      </c>
      <c r="AY345" s="195" t="s">
        <v>119</v>
      </c>
      <c r="BK345" s="197">
        <f>SUM(BK346:BK390)</f>
        <v>0</v>
      </c>
    </row>
    <row r="346" s="1" customFormat="1" ht="16.5" customHeight="1">
      <c r="B346" s="38"/>
      <c r="C346" s="200" t="s">
        <v>502</v>
      </c>
      <c r="D346" s="200" t="s">
        <v>121</v>
      </c>
      <c r="E346" s="201" t="s">
        <v>503</v>
      </c>
      <c r="F346" s="202" t="s">
        <v>504</v>
      </c>
      <c r="G346" s="203" t="s">
        <v>264</v>
      </c>
      <c r="H346" s="204">
        <v>45.279000000000003</v>
      </c>
      <c r="I346" s="205"/>
      <c r="J346" s="206">
        <f>ROUND(I346*H346,2)</f>
        <v>0</v>
      </c>
      <c r="K346" s="202" t="s">
        <v>125</v>
      </c>
      <c r="L346" s="43"/>
      <c r="M346" s="207" t="s">
        <v>19</v>
      </c>
      <c r="N346" s="208" t="s">
        <v>47</v>
      </c>
      <c r="O346" s="79"/>
      <c r="P346" s="209">
        <f>O346*H346</f>
        <v>0</v>
      </c>
      <c r="Q346" s="209">
        <v>0</v>
      </c>
      <c r="R346" s="209">
        <f>Q346*H346</f>
        <v>0</v>
      </c>
      <c r="S346" s="209">
        <v>0</v>
      </c>
      <c r="T346" s="210">
        <f>S346*H346</f>
        <v>0</v>
      </c>
      <c r="AR346" s="17" t="s">
        <v>126</v>
      </c>
      <c r="AT346" s="17" t="s">
        <v>121</v>
      </c>
      <c r="AU346" s="17" t="s">
        <v>86</v>
      </c>
      <c r="AY346" s="17" t="s">
        <v>119</v>
      </c>
      <c r="BE346" s="211">
        <f>IF(N346="základní",J346,0)</f>
        <v>0</v>
      </c>
      <c r="BF346" s="211">
        <f>IF(N346="snížená",J346,0)</f>
        <v>0</v>
      </c>
      <c r="BG346" s="211">
        <f>IF(N346="zákl. přenesená",J346,0)</f>
        <v>0</v>
      </c>
      <c r="BH346" s="211">
        <f>IF(N346="sníž. přenesená",J346,0)</f>
        <v>0</v>
      </c>
      <c r="BI346" s="211">
        <f>IF(N346="nulová",J346,0)</f>
        <v>0</v>
      </c>
      <c r="BJ346" s="17" t="s">
        <v>84</v>
      </c>
      <c r="BK346" s="211">
        <f>ROUND(I346*H346,2)</f>
        <v>0</v>
      </c>
      <c r="BL346" s="17" t="s">
        <v>126</v>
      </c>
      <c r="BM346" s="17" t="s">
        <v>505</v>
      </c>
    </row>
    <row r="347" s="1" customFormat="1">
      <c r="B347" s="38"/>
      <c r="C347" s="39"/>
      <c r="D347" s="212" t="s">
        <v>128</v>
      </c>
      <c r="E347" s="39"/>
      <c r="F347" s="213" t="s">
        <v>506</v>
      </c>
      <c r="G347" s="39"/>
      <c r="H347" s="39"/>
      <c r="I347" s="126"/>
      <c r="J347" s="39"/>
      <c r="K347" s="39"/>
      <c r="L347" s="43"/>
      <c r="M347" s="214"/>
      <c r="N347" s="79"/>
      <c r="O347" s="79"/>
      <c r="P347" s="79"/>
      <c r="Q347" s="79"/>
      <c r="R347" s="79"/>
      <c r="S347" s="79"/>
      <c r="T347" s="80"/>
      <c r="AT347" s="17" t="s">
        <v>128</v>
      </c>
      <c r="AU347" s="17" t="s">
        <v>86</v>
      </c>
    </row>
    <row r="348" s="12" customFormat="1">
      <c r="B348" s="225"/>
      <c r="C348" s="226"/>
      <c r="D348" s="212" t="s">
        <v>130</v>
      </c>
      <c r="E348" s="227" t="s">
        <v>19</v>
      </c>
      <c r="F348" s="228" t="s">
        <v>507</v>
      </c>
      <c r="G348" s="226"/>
      <c r="H348" s="229">
        <v>15.095000000000001</v>
      </c>
      <c r="I348" s="230"/>
      <c r="J348" s="226"/>
      <c r="K348" s="226"/>
      <c r="L348" s="231"/>
      <c r="M348" s="232"/>
      <c r="N348" s="233"/>
      <c r="O348" s="233"/>
      <c r="P348" s="233"/>
      <c r="Q348" s="233"/>
      <c r="R348" s="233"/>
      <c r="S348" s="233"/>
      <c r="T348" s="234"/>
      <c r="AT348" s="235" t="s">
        <v>130</v>
      </c>
      <c r="AU348" s="235" t="s">
        <v>86</v>
      </c>
      <c r="AV348" s="12" t="s">
        <v>86</v>
      </c>
      <c r="AW348" s="12" t="s">
        <v>37</v>
      </c>
      <c r="AX348" s="12" t="s">
        <v>76</v>
      </c>
      <c r="AY348" s="235" t="s">
        <v>119</v>
      </c>
    </row>
    <row r="349" s="12" customFormat="1">
      <c r="B349" s="225"/>
      <c r="C349" s="226"/>
      <c r="D349" s="212" t="s">
        <v>130</v>
      </c>
      <c r="E349" s="227" t="s">
        <v>19</v>
      </c>
      <c r="F349" s="228" t="s">
        <v>508</v>
      </c>
      <c r="G349" s="226"/>
      <c r="H349" s="229">
        <v>10.183999999999999</v>
      </c>
      <c r="I349" s="230"/>
      <c r="J349" s="226"/>
      <c r="K349" s="226"/>
      <c r="L349" s="231"/>
      <c r="M349" s="232"/>
      <c r="N349" s="233"/>
      <c r="O349" s="233"/>
      <c r="P349" s="233"/>
      <c r="Q349" s="233"/>
      <c r="R349" s="233"/>
      <c r="S349" s="233"/>
      <c r="T349" s="234"/>
      <c r="AT349" s="235" t="s">
        <v>130</v>
      </c>
      <c r="AU349" s="235" t="s">
        <v>86</v>
      </c>
      <c r="AV349" s="12" t="s">
        <v>86</v>
      </c>
      <c r="AW349" s="12" t="s">
        <v>37</v>
      </c>
      <c r="AX349" s="12" t="s">
        <v>76</v>
      </c>
      <c r="AY349" s="235" t="s">
        <v>119</v>
      </c>
    </row>
    <row r="350" s="14" customFormat="1">
      <c r="B350" s="247"/>
      <c r="C350" s="248"/>
      <c r="D350" s="212" t="s">
        <v>130</v>
      </c>
      <c r="E350" s="249" t="s">
        <v>19</v>
      </c>
      <c r="F350" s="250" t="s">
        <v>232</v>
      </c>
      <c r="G350" s="248"/>
      <c r="H350" s="251">
        <v>25.279</v>
      </c>
      <c r="I350" s="252"/>
      <c r="J350" s="248"/>
      <c r="K350" s="248"/>
      <c r="L350" s="253"/>
      <c r="M350" s="254"/>
      <c r="N350" s="255"/>
      <c r="O350" s="255"/>
      <c r="P350" s="255"/>
      <c r="Q350" s="255"/>
      <c r="R350" s="255"/>
      <c r="S350" s="255"/>
      <c r="T350" s="256"/>
      <c r="AT350" s="257" t="s">
        <v>130</v>
      </c>
      <c r="AU350" s="257" t="s">
        <v>86</v>
      </c>
      <c r="AV350" s="14" t="s">
        <v>144</v>
      </c>
      <c r="AW350" s="14" t="s">
        <v>37</v>
      </c>
      <c r="AX350" s="14" t="s">
        <v>76</v>
      </c>
      <c r="AY350" s="257" t="s">
        <v>119</v>
      </c>
    </row>
    <row r="351" s="12" customFormat="1">
      <c r="B351" s="225"/>
      <c r="C351" s="226"/>
      <c r="D351" s="212" t="s">
        <v>130</v>
      </c>
      <c r="E351" s="227" t="s">
        <v>19</v>
      </c>
      <c r="F351" s="228" t="s">
        <v>509</v>
      </c>
      <c r="G351" s="226"/>
      <c r="H351" s="229">
        <v>20</v>
      </c>
      <c r="I351" s="230"/>
      <c r="J351" s="226"/>
      <c r="K351" s="226"/>
      <c r="L351" s="231"/>
      <c r="M351" s="232"/>
      <c r="N351" s="233"/>
      <c r="O351" s="233"/>
      <c r="P351" s="233"/>
      <c r="Q351" s="233"/>
      <c r="R351" s="233"/>
      <c r="S351" s="233"/>
      <c r="T351" s="234"/>
      <c r="AT351" s="235" t="s">
        <v>130</v>
      </c>
      <c r="AU351" s="235" t="s">
        <v>86</v>
      </c>
      <c r="AV351" s="12" t="s">
        <v>86</v>
      </c>
      <c r="AW351" s="12" t="s">
        <v>37</v>
      </c>
      <c r="AX351" s="12" t="s">
        <v>76</v>
      </c>
      <c r="AY351" s="235" t="s">
        <v>119</v>
      </c>
    </row>
    <row r="352" s="14" customFormat="1">
      <c r="B352" s="247"/>
      <c r="C352" s="248"/>
      <c r="D352" s="212" t="s">
        <v>130</v>
      </c>
      <c r="E352" s="249" t="s">
        <v>19</v>
      </c>
      <c r="F352" s="250" t="s">
        <v>232</v>
      </c>
      <c r="G352" s="248"/>
      <c r="H352" s="251">
        <v>20</v>
      </c>
      <c r="I352" s="252"/>
      <c r="J352" s="248"/>
      <c r="K352" s="248"/>
      <c r="L352" s="253"/>
      <c r="M352" s="254"/>
      <c r="N352" s="255"/>
      <c r="O352" s="255"/>
      <c r="P352" s="255"/>
      <c r="Q352" s="255"/>
      <c r="R352" s="255"/>
      <c r="S352" s="255"/>
      <c r="T352" s="256"/>
      <c r="AT352" s="257" t="s">
        <v>130</v>
      </c>
      <c r="AU352" s="257" t="s">
        <v>86</v>
      </c>
      <c r="AV352" s="14" t="s">
        <v>144</v>
      </c>
      <c r="AW352" s="14" t="s">
        <v>37</v>
      </c>
      <c r="AX352" s="14" t="s">
        <v>76</v>
      </c>
      <c r="AY352" s="257" t="s">
        <v>119</v>
      </c>
    </row>
    <row r="353" s="13" customFormat="1">
      <c r="B353" s="236"/>
      <c r="C353" s="237"/>
      <c r="D353" s="212" t="s">
        <v>130</v>
      </c>
      <c r="E353" s="238" t="s">
        <v>19</v>
      </c>
      <c r="F353" s="239" t="s">
        <v>143</v>
      </c>
      <c r="G353" s="237"/>
      <c r="H353" s="240">
        <v>45.278999999999996</v>
      </c>
      <c r="I353" s="241"/>
      <c r="J353" s="237"/>
      <c r="K353" s="237"/>
      <c r="L353" s="242"/>
      <c r="M353" s="243"/>
      <c r="N353" s="244"/>
      <c r="O353" s="244"/>
      <c r="P353" s="244"/>
      <c r="Q353" s="244"/>
      <c r="R353" s="244"/>
      <c r="S353" s="244"/>
      <c r="T353" s="245"/>
      <c r="AT353" s="246" t="s">
        <v>130</v>
      </c>
      <c r="AU353" s="246" t="s">
        <v>86</v>
      </c>
      <c r="AV353" s="13" t="s">
        <v>126</v>
      </c>
      <c r="AW353" s="13" t="s">
        <v>37</v>
      </c>
      <c r="AX353" s="13" t="s">
        <v>84</v>
      </c>
      <c r="AY353" s="246" t="s">
        <v>119</v>
      </c>
    </row>
    <row r="354" s="1" customFormat="1" ht="22.5" customHeight="1">
      <c r="B354" s="38"/>
      <c r="C354" s="200" t="s">
        <v>510</v>
      </c>
      <c r="D354" s="200" t="s">
        <v>121</v>
      </c>
      <c r="E354" s="201" t="s">
        <v>511</v>
      </c>
      <c r="F354" s="202" t="s">
        <v>512</v>
      </c>
      <c r="G354" s="203" t="s">
        <v>264</v>
      </c>
      <c r="H354" s="204">
        <v>679.18499999999995</v>
      </c>
      <c r="I354" s="205"/>
      <c r="J354" s="206">
        <f>ROUND(I354*H354,2)</f>
        <v>0</v>
      </c>
      <c r="K354" s="202" t="s">
        <v>125</v>
      </c>
      <c r="L354" s="43"/>
      <c r="M354" s="207" t="s">
        <v>19</v>
      </c>
      <c r="N354" s="208" t="s">
        <v>47</v>
      </c>
      <c r="O354" s="79"/>
      <c r="P354" s="209">
        <f>O354*H354</f>
        <v>0</v>
      </c>
      <c r="Q354" s="209">
        <v>0</v>
      </c>
      <c r="R354" s="209">
        <f>Q354*H354</f>
        <v>0</v>
      </c>
      <c r="S354" s="209">
        <v>0</v>
      </c>
      <c r="T354" s="210">
        <f>S354*H354</f>
        <v>0</v>
      </c>
      <c r="AR354" s="17" t="s">
        <v>126</v>
      </c>
      <c r="AT354" s="17" t="s">
        <v>121</v>
      </c>
      <c r="AU354" s="17" t="s">
        <v>86</v>
      </c>
      <c r="AY354" s="17" t="s">
        <v>119</v>
      </c>
      <c r="BE354" s="211">
        <f>IF(N354="základní",J354,0)</f>
        <v>0</v>
      </c>
      <c r="BF354" s="211">
        <f>IF(N354="snížená",J354,0)</f>
        <v>0</v>
      </c>
      <c r="BG354" s="211">
        <f>IF(N354="zákl. přenesená",J354,0)</f>
        <v>0</v>
      </c>
      <c r="BH354" s="211">
        <f>IF(N354="sníž. přenesená",J354,0)</f>
        <v>0</v>
      </c>
      <c r="BI354" s="211">
        <f>IF(N354="nulová",J354,0)</f>
        <v>0</v>
      </c>
      <c r="BJ354" s="17" t="s">
        <v>84</v>
      </c>
      <c r="BK354" s="211">
        <f>ROUND(I354*H354,2)</f>
        <v>0</v>
      </c>
      <c r="BL354" s="17" t="s">
        <v>126</v>
      </c>
      <c r="BM354" s="17" t="s">
        <v>513</v>
      </c>
    </row>
    <row r="355" s="1" customFormat="1">
      <c r="B355" s="38"/>
      <c r="C355" s="39"/>
      <c r="D355" s="212" t="s">
        <v>128</v>
      </c>
      <c r="E355" s="39"/>
      <c r="F355" s="213" t="s">
        <v>506</v>
      </c>
      <c r="G355" s="39"/>
      <c r="H355" s="39"/>
      <c r="I355" s="126"/>
      <c r="J355" s="39"/>
      <c r="K355" s="39"/>
      <c r="L355" s="43"/>
      <c r="M355" s="214"/>
      <c r="N355" s="79"/>
      <c r="O355" s="79"/>
      <c r="P355" s="79"/>
      <c r="Q355" s="79"/>
      <c r="R355" s="79"/>
      <c r="S355" s="79"/>
      <c r="T355" s="80"/>
      <c r="AT355" s="17" t="s">
        <v>128</v>
      </c>
      <c r="AU355" s="17" t="s">
        <v>86</v>
      </c>
    </row>
    <row r="356" s="12" customFormat="1">
      <c r="B356" s="225"/>
      <c r="C356" s="226"/>
      <c r="D356" s="212" t="s">
        <v>130</v>
      </c>
      <c r="E356" s="227" t="s">
        <v>19</v>
      </c>
      <c r="F356" s="228" t="s">
        <v>514</v>
      </c>
      <c r="G356" s="226"/>
      <c r="H356" s="229">
        <v>679.18499999999995</v>
      </c>
      <c r="I356" s="230"/>
      <c r="J356" s="226"/>
      <c r="K356" s="226"/>
      <c r="L356" s="231"/>
      <c r="M356" s="232"/>
      <c r="N356" s="233"/>
      <c r="O356" s="233"/>
      <c r="P356" s="233"/>
      <c r="Q356" s="233"/>
      <c r="R356" s="233"/>
      <c r="S356" s="233"/>
      <c r="T356" s="234"/>
      <c r="AT356" s="235" t="s">
        <v>130</v>
      </c>
      <c r="AU356" s="235" t="s">
        <v>86</v>
      </c>
      <c r="AV356" s="12" t="s">
        <v>86</v>
      </c>
      <c r="AW356" s="12" t="s">
        <v>37</v>
      </c>
      <c r="AX356" s="12" t="s">
        <v>84</v>
      </c>
      <c r="AY356" s="235" t="s">
        <v>119</v>
      </c>
    </row>
    <row r="357" s="1" customFormat="1" ht="16.5" customHeight="1">
      <c r="B357" s="38"/>
      <c r="C357" s="200" t="s">
        <v>515</v>
      </c>
      <c r="D357" s="200" t="s">
        <v>121</v>
      </c>
      <c r="E357" s="201" t="s">
        <v>516</v>
      </c>
      <c r="F357" s="202" t="s">
        <v>517</v>
      </c>
      <c r="G357" s="203" t="s">
        <v>264</v>
      </c>
      <c r="H357" s="204">
        <v>14.231</v>
      </c>
      <c r="I357" s="205"/>
      <c r="J357" s="206">
        <f>ROUND(I357*H357,2)</f>
        <v>0</v>
      </c>
      <c r="K357" s="202" t="s">
        <v>125</v>
      </c>
      <c r="L357" s="43"/>
      <c r="M357" s="207" t="s">
        <v>19</v>
      </c>
      <c r="N357" s="208" t="s">
        <v>47</v>
      </c>
      <c r="O357" s="79"/>
      <c r="P357" s="209">
        <f>O357*H357</f>
        <v>0</v>
      </c>
      <c r="Q357" s="209">
        <v>0</v>
      </c>
      <c r="R357" s="209">
        <f>Q357*H357</f>
        <v>0</v>
      </c>
      <c r="S357" s="209">
        <v>0</v>
      </c>
      <c r="T357" s="210">
        <f>S357*H357</f>
        <v>0</v>
      </c>
      <c r="AR357" s="17" t="s">
        <v>126</v>
      </c>
      <c r="AT357" s="17" t="s">
        <v>121</v>
      </c>
      <c r="AU357" s="17" t="s">
        <v>86</v>
      </c>
      <c r="AY357" s="17" t="s">
        <v>119</v>
      </c>
      <c r="BE357" s="211">
        <f>IF(N357="základní",J357,0)</f>
        <v>0</v>
      </c>
      <c r="BF357" s="211">
        <f>IF(N357="snížená",J357,0)</f>
        <v>0</v>
      </c>
      <c r="BG357" s="211">
        <f>IF(N357="zákl. přenesená",J357,0)</f>
        <v>0</v>
      </c>
      <c r="BH357" s="211">
        <f>IF(N357="sníž. přenesená",J357,0)</f>
        <v>0</v>
      </c>
      <c r="BI357" s="211">
        <f>IF(N357="nulová",J357,0)</f>
        <v>0</v>
      </c>
      <c r="BJ357" s="17" t="s">
        <v>84</v>
      </c>
      <c r="BK357" s="211">
        <f>ROUND(I357*H357,2)</f>
        <v>0</v>
      </c>
      <c r="BL357" s="17" t="s">
        <v>126</v>
      </c>
      <c r="BM357" s="17" t="s">
        <v>518</v>
      </c>
    </row>
    <row r="358" s="1" customFormat="1">
      <c r="B358" s="38"/>
      <c r="C358" s="39"/>
      <c r="D358" s="212" t="s">
        <v>128</v>
      </c>
      <c r="E358" s="39"/>
      <c r="F358" s="213" t="s">
        <v>519</v>
      </c>
      <c r="G358" s="39"/>
      <c r="H358" s="39"/>
      <c r="I358" s="126"/>
      <c r="J358" s="39"/>
      <c r="K358" s="39"/>
      <c r="L358" s="43"/>
      <c r="M358" s="214"/>
      <c r="N358" s="79"/>
      <c r="O358" s="79"/>
      <c r="P358" s="79"/>
      <c r="Q358" s="79"/>
      <c r="R358" s="79"/>
      <c r="S358" s="79"/>
      <c r="T358" s="80"/>
      <c r="AT358" s="17" t="s">
        <v>128</v>
      </c>
      <c r="AU358" s="17" t="s">
        <v>86</v>
      </c>
    </row>
    <row r="359" s="12" customFormat="1">
      <c r="B359" s="225"/>
      <c r="C359" s="226"/>
      <c r="D359" s="212" t="s">
        <v>130</v>
      </c>
      <c r="E359" s="227" t="s">
        <v>19</v>
      </c>
      <c r="F359" s="228" t="s">
        <v>520</v>
      </c>
      <c r="G359" s="226"/>
      <c r="H359" s="229">
        <v>0.20699999999999999</v>
      </c>
      <c r="I359" s="230"/>
      <c r="J359" s="226"/>
      <c r="K359" s="226"/>
      <c r="L359" s="231"/>
      <c r="M359" s="232"/>
      <c r="N359" s="233"/>
      <c r="O359" s="233"/>
      <c r="P359" s="233"/>
      <c r="Q359" s="233"/>
      <c r="R359" s="233"/>
      <c r="S359" s="233"/>
      <c r="T359" s="234"/>
      <c r="AT359" s="235" t="s">
        <v>130</v>
      </c>
      <c r="AU359" s="235" t="s">
        <v>86</v>
      </c>
      <c r="AV359" s="12" t="s">
        <v>86</v>
      </c>
      <c r="AW359" s="12" t="s">
        <v>37</v>
      </c>
      <c r="AX359" s="12" t="s">
        <v>76</v>
      </c>
      <c r="AY359" s="235" t="s">
        <v>119</v>
      </c>
    </row>
    <row r="360" s="12" customFormat="1">
      <c r="B360" s="225"/>
      <c r="C360" s="226"/>
      <c r="D360" s="212" t="s">
        <v>130</v>
      </c>
      <c r="E360" s="227" t="s">
        <v>19</v>
      </c>
      <c r="F360" s="228" t="s">
        <v>521</v>
      </c>
      <c r="G360" s="226"/>
      <c r="H360" s="229">
        <v>0.13700000000000001</v>
      </c>
      <c r="I360" s="230"/>
      <c r="J360" s="226"/>
      <c r="K360" s="226"/>
      <c r="L360" s="231"/>
      <c r="M360" s="232"/>
      <c r="N360" s="233"/>
      <c r="O360" s="233"/>
      <c r="P360" s="233"/>
      <c r="Q360" s="233"/>
      <c r="R360" s="233"/>
      <c r="S360" s="233"/>
      <c r="T360" s="234"/>
      <c r="AT360" s="235" t="s">
        <v>130</v>
      </c>
      <c r="AU360" s="235" t="s">
        <v>86</v>
      </c>
      <c r="AV360" s="12" t="s">
        <v>86</v>
      </c>
      <c r="AW360" s="12" t="s">
        <v>37</v>
      </c>
      <c r="AX360" s="12" t="s">
        <v>76</v>
      </c>
      <c r="AY360" s="235" t="s">
        <v>119</v>
      </c>
    </row>
    <row r="361" s="12" customFormat="1">
      <c r="B361" s="225"/>
      <c r="C361" s="226"/>
      <c r="D361" s="212" t="s">
        <v>130</v>
      </c>
      <c r="E361" s="227" t="s">
        <v>19</v>
      </c>
      <c r="F361" s="228" t="s">
        <v>522</v>
      </c>
      <c r="G361" s="226"/>
      <c r="H361" s="229">
        <v>0.183</v>
      </c>
      <c r="I361" s="230"/>
      <c r="J361" s="226"/>
      <c r="K361" s="226"/>
      <c r="L361" s="231"/>
      <c r="M361" s="232"/>
      <c r="N361" s="233"/>
      <c r="O361" s="233"/>
      <c r="P361" s="233"/>
      <c r="Q361" s="233"/>
      <c r="R361" s="233"/>
      <c r="S361" s="233"/>
      <c r="T361" s="234"/>
      <c r="AT361" s="235" t="s">
        <v>130</v>
      </c>
      <c r="AU361" s="235" t="s">
        <v>86</v>
      </c>
      <c r="AV361" s="12" t="s">
        <v>86</v>
      </c>
      <c r="AW361" s="12" t="s">
        <v>37</v>
      </c>
      <c r="AX361" s="12" t="s">
        <v>76</v>
      </c>
      <c r="AY361" s="235" t="s">
        <v>119</v>
      </c>
    </row>
    <row r="362" s="12" customFormat="1">
      <c r="B362" s="225"/>
      <c r="C362" s="226"/>
      <c r="D362" s="212" t="s">
        <v>130</v>
      </c>
      <c r="E362" s="227" t="s">
        <v>19</v>
      </c>
      <c r="F362" s="228" t="s">
        <v>523</v>
      </c>
      <c r="G362" s="226"/>
      <c r="H362" s="229">
        <v>0.216</v>
      </c>
      <c r="I362" s="230"/>
      <c r="J362" s="226"/>
      <c r="K362" s="226"/>
      <c r="L362" s="231"/>
      <c r="M362" s="232"/>
      <c r="N362" s="233"/>
      <c r="O362" s="233"/>
      <c r="P362" s="233"/>
      <c r="Q362" s="233"/>
      <c r="R362" s="233"/>
      <c r="S362" s="233"/>
      <c r="T362" s="234"/>
      <c r="AT362" s="235" t="s">
        <v>130</v>
      </c>
      <c r="AU362" s="235" t="s">
        <v>86</v>
      </c>
      <c r="AV362" s="12" t="s">
        <v>86</v>
      </c>
      <c r="AW362" s="12" t="s">
        <v>37</v>
      </c>
      <c r="AX362" s="12" t="s">
        <v>76</v>
      </c>
      <c r="AY362" s="235" t="s">
        <v>119</v>
      </c>
    </row>
    <row r="363" s="12" customFormat="1">
      <c r="B363" s="225"/>
      <c r="C363" s="226"/>
      <c r="D363" s="212" t="s">
        <v>130</v>
      </c>
      <c r="E363" s="227" t="s">
        <v>19</v>
      </c>
      <c r="F363" s="228" t="s">
        <v>524</v>
      </c>
      <c r="G363" s="226"/>
      <c r="H363" s="229">
        <v>0.23300000000000001</v>
      </c>
      <c r="I363" s="230"/>
      <c r="J363" s="226"/>
      <c r="K363" s="226"/>
      <c r="L363" s="231"/>
      <c r="M363" s="232"/>
      <c r="N363" s="233"/>
      <c r="O363" s="233"/>
      <c r="P363" s="233"/>
      <c r="Q363" s="233"/>
      <c r="R363" s="233"/>
      <c r="S363" s="233"/>
      <c r="T363" s="234"/>
      <c r="AT363" s="235" t="s">
        <v>130</v>
      </c>
      <c r="AU363" s="235" t="s">
        <v>86</v>
      </c>
      <c r="AV363" s="12" t="s">
        <v>86</v>
      </c>
      <c r="AW363" s="12" t="s">
        <v>37</v>
      </c>
      <c r="AX363" s="12" t="s">
        <v>76</v>
      </c>
      <c r="AY363" s="235" t="s">
        <v>119</v>
      </c>
    </row>
    <row r="364" s="12" customFormat="1">
      <c r="B364" s="225"/>
      <c r="C364" s="226"/>
      <c r="D364" s="212" t="s">
        <v>130</v>
      </c>
      <c r="E364" s="227" t="s">
        <v>19</v>
      </c>
      <c r="F364" s="228" t="s">
        <v>525</v>
      </c>
      <c r="G364" s="226"/>
      <c r="H364" s="229">
        <v>0.315</v>
      </c>
      <c r="I364" s="230"/>
      <c r="J364" s="226"/>
      <c r="K364" s="226"/>
      <c r="L364" s="231"/>
      <c r="M364" s="232"/>
      <c r="N364" s="233"/>
      <c r="O364" s="233"/>
      <c r="P364" s="233"/>
      <c r="Q364" s="233"/>
      <c r="R364" s="233"/>
      <c r="S364" s="233"/>
      <c r="T364" s="234"/>
      <c r="AT364" s="235" t="s">
        <v>130</v>
      </c>
      <c r="AU364" s="235" t="s">
        <v>86</v>
      </c>
      <c r="AV364" s="12" t="s">
        <v>86</v>
      </c>
      <c r="AW364" s="12" t="s">
        <v>37</v>
      </c>
      <c r="AX364" s="12" t="s">
        <v>76</v>
      </c>
      <c r="AY364" s="235" t="s">
        <v>119</v>
      </c>
    </row>
    <row r="365" s="12" customFormat="1">
      <c r="B365" s="225"/>
      <c r="C365" s="226"/>
      <c r="D365" s="212" t="s">
        <v>130</v>
      </c>
      <c r="E365" s="227" t="s">
        <v>19</v>
      </c>
      <c r="F365" s="228" t="s">
        <v>526</v>
      </c>
      <c r="G365" s="226"/>
      <c r="H365" s="229">
        <v>0.52900000000000003</v>
      </c>
      <c r="I365" s="230"/>
      <c r="J365" s="226"/>
      <c r="K365" s="226"/>
      <c r="L365" s="231"/>
      <c r="M365" s="232"/>
      <c r="N365" s="233"/>
      <c r="O365" s="233"/>
      <c r="P365" s="233"/>
      <c r="Q365" s="233"/>
      <c r="R365" s="233"/>
      <c r="S365" s="233"/>
      <c r="T365" s="234"/>
      <c r="AT365" s="235" t="s">
        <v>130</v>
      </c>
      <c r="AU365" s="235" t="s">
        <v>86</v>
      </c>
      <c r="AV365" s="12" t="s">
        <v>86</v>
      </c>
      <c r="AW365" s="12" t="s">
        <v>37</v>
      </c>
      <c r="AX365" s="12" t="s">
        <v>76</v>
      </c>
      <c r="AY365" s="235" t="s">
        <v>119</v>
      </c>
    </row>
    <row r="366" s="12" customFormat="1">
      <c r="B366" s="225"/>
      <c r="C366" s="226"/>
      <c r="D366" s="212" t="s">
        <v>130</v>
      </c>
      <c r="E366" s="227" t="s">
        <v>19</v>
      </c>
      <c r="F366" s="228" t="s">
        <v>527</v>
      </c>
      <c r="G366" s="226"/>
      <c r="H366" s="229">
        <v>0.59099999999999997</v>
      </c>
      <c r="I366" s="230"/>
      <c r="J366" s="226"/>
      <c r="K366" s="226"/>
      <c r="L366" s="231"/>
      <c r="M366" s="232"/>
      <c r="N366" s="233"/>
      <c r="O366" s="233"/>
      <c r="P366" s="233"/>
      <c r="Q366" s="233"/>
      <c r="R366" s="233"/>
      <c r="S366" s="233"/>
      <c r="T366" s="234"/>
      <c r="AT366" s="235" t="s">
        <v>130</v>
      </c>
      <c r="AU366" s="235" t="s">
        <v>86</v>
      </c>
      <c r="AV366" s="12" t="s">
        <v>86</v>
      </c>
      <c r="AW366" s="12" t="s">
        <v>37</v>
      </c>
      <c r="AX366" s="12" t="s">
        <v>76</v>
      </c>
      <c r="AY366" s="235" t="s">
        <v>119</v>
      </c>
    </row>
    <row r="367" s="12" customFormat="1">
      <c r="B367" s="225"/>
      <c r="C367" s="226"/>
      <c r="D367" s="212" t="s">
        <v>130</v>
      </c>
      <c r="E367" s="227" t="s">
        <v>19</v>
      </c>
      <c r="F367" s="228" t="s">
        <v>528</v>
      </c>
      <c r="G367" s="226"/>
      <c r="H367" s="229">
        <v>0.82899999999999996</v>
      </c>
      <c r="I367" s="230"/>
      <c r="J367" s="226"/>
      <c r="K367" s="226"/>
      <c r="L367" s="231"/>
      <c r="M367" s="232"/>
      <c r="N367" s="233"/>
      <c r="O367" s="233"/>
      <c r="P367" s="233"/>
      <c r="Q367" s="233"/>
      <c r="R367" s="233"/>
      <c r="S367" s="233"/>
      <c r="T367" s="234"/>
      <c r="AT367" s="235" t="s">
        <v>130</v>
      </c>
      <c r="AU367" s="235" t="s">
        <v>86</v>
      </c>
      <c r="AV367" s="12" t="s">
        <v>86</v>
      </c>
      <c r="AW367" s="12" t="s">
        <v>37</v>
      </c>
      <c r="AX367" s="12" t="s">
        <v>76</v>
      </c>
      <c r="AY367" s="235" t="s">
        <v>119</v>
      </c>
    </row>
    <row r="368" s="12" customFormat="1">
      <c r="B368" s="225"/>
      <c r="C368" s="226"/>
      <c r="D368" s="212" t="s">
        <v>130</v>
      </c>
      <c r="E368" s="227" t="s">
        <v>19</v>
      </c>
      <c r="F368" s="228" t="s">
        <v>529</v>
      </c>
      <c r="G368" s="226"/>
      <c r="H368" s="229">
        <v>1.2949999999999999</v>
      </c>
      <c r="I368" s="230"/>
      <c r="J368" s="226"/>
      <c r="K368" s="226"/>
      <c r="L368" s="231"/>
      <c r="M368" s="232"/>
      <c r="N368" s="233"/>
      <c r="O368" s="233"/>
      <c r="P368" s="233"/>
      <c r="Q368" s="233"/>
      <c r="R368" s="233"/>
      <c r="S368" s="233"/>
      <c r="T368" s="234"/>
      <c r="AT368" s="235" t="s">
        <v>130</v>
      </c>
      <c r="AU368" s="235" t="s">
        <v>86</v>
      </c>
      <c r="AV368" s="12" t="s">
        <v>86</v>
      </c>
      <c r="AW368" s="12" t="s">
        <v>37</v>
      </c>
      <c r="AX368" s="12" t="s">
        <v>76</v>
      </c>
      <c r="AY368" s="235" t="s">
        <v>119</v>
      </c>
    </row>
    <row r="369" s="12" customFormat="1">
      <c r="B369" s="225"/>
      <c r="C369" s="226"/>
      <c r="D369" s="212" t="s">
        <v>130</v>
      </c>
      <c r="E369" s="227" t="s">
        <v>19</v>
      </c>
      <c r="F369" s="228" t="s">
        <v>530</v>
      </c>
      <c r="G369" s="226"/>
      <c r="H369" s="229">
        <v>2.1890000000000001</v>
      </c>
      <c r="I369" s="230"/>
      <c r="J369" s="226"/>
      <c r="K369" s="226"/>
      <c r="L369" s="231"/>
      <c r="M369" s="232"/>
      <c r="N369" s="233"/>
      <c r="O369" s="233"/>
      <c r="P369" s="233"/>
      <c r="Q369" s="233"/>
      <c r="R369" s="233"/>
      <c r="S369" s="233"/>
      <c r="T369" s="234"/>
      <c r="AT369" s="235" t="s">
        <v>130</v>
      </c>
      <c r="AU369" s="235" t="s">
        <v>86</v>
      </c>
      <c r="AV369" s="12" t="s">
        <v>86</v>
      </c>
      <c r="AW369" s="12" t="s">
        <v>37</v>
      </c>
      <c r="AX369" s="12" t="s">
        <v>76</v>
      </c>
      <c r="AY369" s="235" t="s">
        <v>119</v>
      </c>
    </row>
    <row r="370" s="12" customFormat="1">
      <c r="B370" s="225"/>
      <c r="C370" s="226"/>
      <c r="D370" s="212" t="s">
        <v>130</v>
      </c>
      <c r="E370" s="227" t="s">
        <v>19</v>
      </c>
      <c r="F370" s="228" t="s">
        <v>531</v>
      </c>
      <c r="G370" s="226"/>
      <c r="H370" s="229">
        <v>2.3260000000000001</v>
      </c>
      <c r="I370" s="230"/>
      <c r="J370" s="226"/>
      <c r="K370" s="226"/>
      <c r="L370" s="231"/>
      <c r="M370" s="232"/>
      <c r="N370" s="233"/>
      <c r="O370" s="233"/>
      <c r="P370" s="233"/>
      <c r="Q370" s="233"/>
      <c r="R370" s="233"/>
      <c r="S370" s="233"/>
      <c r="T370" s="234"/>
      <c r="AT370" s="235" t="s">
        <v>130</v>
      </c>
      <c r="AU370" s="235" t="s">
        <v>86</v>
      </c>
      <c r="AV370" s="12" t="s">
        <v>86</v>
      </c>
      <c r="AW370" s="12" t="s">
        <v>37</v>
      </c>
      <c r="AX370" s="12" t="s">
        <v>76</v>
      </c>
      <c r="AY370" s="235" t="s">
        <v>119</v>
      </c>
    </row>
    <row r="371" s="12" customFormat="1">
      <c r="B371" s="225"/>
      <c r="C371" s="226"/>
      <c r="D371" s="212" t="s">
        <v>130</v>
      </c>
      <c r="E371" s="227" t="s">
        <v>19</v>
      </c>
      <c r="F371" s="228" t="s">
        <v>532</v>
      </c>
      <c r="G371" s="226"/>
      <c r="H371" s="229">
        <v>5.181</v>
      </c>
      <c r="I371" s="230"/>
      <c r="J371" s="226"/>
      <c r="K371" s="226"/>
      <c r="L371" s="231"/>
      <c r="M371" s="232"/>
      <c r="N371" s="233"/>
      <c r="O371" s="233"/>
      <c r="P371" s="233"/>
      <c r="Q371" s="233"/>
      <c r="R371" s="233"/>
      <c r="S371" s="233"/>
      <c r="T371" s="234"/>
      <c r="AT371" s="235" t="s">
        <v>130</v>
      </c>
      <c r="AU371" s="235" t="s">
        <v>86</v>
      </c>
      <c r="AV371" s="12" t="s">
        <v>86</v>
      </c>
      <c r="AW371" s="12" t="s">
        <v>37</v>
      </c>
      <c r="AX371" s="12" t="s">
        <v>76</v>
      </c>
      <c r="AY371" s="235" t="s">
        <v>119</v>
      </c>
    </row>
    <row r="372" s="13" customFormat="1">
      <c r="B372" s="236"/>
      <c r="C372" s="237"/>
      <c r="D372" s="212" t="s">
        <v>130</v>
      </c>
      <c r="E372" s="238" t="s">
        <v>19</v>
      </c>
      <c r="F372" s="239" t="s">
        <v>143</v>
      </c>
      <c r="G372" s="237"/>
      <c r="H372" s="240">
        <v>14.230999999999998</v>
      </c>
      <c r="I372" s="241"/>
      <c r="J372" s="237"/>
      <c r="K372" s="237"/>
      <c r="L372" s="242"/>
      <c r="M372" s="243"/>
      <c r="N372" s="244"/>
      <c r="O372" s="244"/>
      <c r="P372" s="244"/>
      <c r="Q372" s="244"/>
      <c r="R372" s="244"/>
      <c r="S372" s="244"/>
      <c r="T372" s="245"/>
      <c r="AT372" s="246" t="s">
        <v>130</v>
      </c>
      <c r="AU372" s="246" t="s">
        <v>86</v>
      </c>
      <c r="AV372" s="13" t="s">
        <v>126</v>
      </c>
      <c r="AW372" s="13" t="s">
        <v>37</v>
      </c>
      <c r="AX372" s="13" t="s">
        <v>84</v>
      </c>
      <c r="AY372" s="246" t="s">
        <v>119</v>
      </c>
    </row>
    <row r="373" s="1" customFormat="1" ht="22.5" customHeight="1">
      <c r="B373" s="38"/>
      <c r="C373" s="200" t="s">
        <v>533</v>
      </c>
      <c r="D373" s="200" t="s">
        <v>121</v>
      </c>
      <c r="E373" s="201" t="s">
        <v>534</v>
      </c>
      <c r="F373" s="202" t="s">
        <v>535</v>
      </c>
      <c r="G373" s="203" t="s">
        <v>264</v>
      </c>
      <c r="H373" s="204">
        <v>213.465</v>
      </c>
      <c r="I373" s="205"/>
      <c r="J373" s="206">
        <f>ROUND(I373*H373,2)</f>
        <v>0</v>
      </c>
      <c r="K373" s="202" t="s">
        <v>125</v>
      </c>
      <c r="L373" s="43"/>
      <c r="M373" s="207" t="s">
        <v>19</v>
      </c>
      <c r="N373" s="208" t="s">
        <v>47</v>
      </c>
      <c r="O373" s="79"/>
      <c r="P373" s="209">
        <f>O373*H373</f>
        <v>0</v>
      </c>
      <c r="Q373" s="209">
        <v>0</v>
      </c>
      <c r="R373" s="209">
        <f>Q373*H373</f>
        <v>0</v>
      </c>
      <c r="S373" s="209">
        <v>0</v>
      </c>
      <c r="T373" s="210">
        <f>S373*H373</f>
        <v>0</v>
      </c>
      <c r="AR373" s="17" t="s">
        <v>126</v>
      </c>
      <c r="AT373" s="17" t="s">
        <v>121</v>
      </c>
      <c r="AU373" s="17" t="s">
        <v>86</v>
      </c>
      <c r="AY373" s="17" t="s">
        <v>119</v>
      </c>
      <c r="BE373" s="211">
        <f>IF(N373="základní",J373,0)</f>
        <v>0</v>
      </c>
      <c r="BF373" s="211">
        <f>IF(N373="snížená",J373,0)</f>
        <v>0</v>
      </c>
      <c r="BG373" s="211">
        <f>IF(N373="zákl. přenesená",J373,0)</f>
        <v>0</v>
      </c>
      <c r="BH373" s="211">
        <f>IF(N373="sníž. přenesená",J373,0)</f>
        <v>0</v>
      </c>
      <c r="BI373" s="211">
        <f>IF(N373="nulová",J373,0)</f>
        <v>0</v>
      </c>
      <c r="BJ373" s="17" t="s">
        <v>84</v>
      </c>
      <c r="BK373" s="211">
        <f>ROUND(I373*H373,2)</f>
        <v>0</v>
      </c>
      <c r="BL373" s="17" t="s">
        <v>126</v>
      </c>
      <c r="BM373" s="17" t="s">
        <v>536</v>
      </c>
    </row>
    <row r="374" s="1" customFormat="1">
      <c r="B374" s="38"/>
      <c r="C374" s="39"/>
      <c r="D374" s="212" t="s">
        <v>128</v>
      </c>
      <c r="E374" s="39"/>
      <c r="F374" s="213" t="s">
        <v>519</v>
      </c>
      <c r="G374" s="39"/>
      <c r="H374" s="39"/>
      <c r="I374" s="126"/>
      <c r="J374" s="39"/>
      <c r="K374" s="39"/>
      <c r="L374" s="43"/>
      <c r="M374" s="214"/>
      <c r="N374" s="79"/>
      <c r="O374" s="79"/>
      <c r="P374" s="79"/>
      <c r="Q374" s="79"/>
      <c r="R374" s="79"/>
      <c r="S374" s="79"/>
      <c r="T374" s="80"/>
      <c r="AT374" s="17" t="s">
        <v>128</v>
      </c>
      <c r="AU374" s="17" t="s">
        <v>86</v>
      </c>
    </row>
    <row r="375" s="12" customFormat="1">
      <c r="B375" s="225"/>
      <c r="C375" s="226"/>
      <c r="D375" s="212" t="s">
        <v>130</v>
      </c>
      <c r="E375" s="227" t="s">
        <v>19</v>
      </c>
      <c r="F375" s="228" t="s">
        <v>537</v>
      </c>
      <c r="G375" s="226"/>
      <c r="H375" s="229">
        <v>213.465</v>
      </c>
      <c r="I375" s="230"/>
      <c r="J375" s="226"/>
      <c r="K375" s="226"/>
      <c r="L375" s="231"/>
      <c r="M375" s="232"/>
      <c r="N375" s="233"/>
      <c r="O375" s="233"/>
      <c r="P375" s="233"/>
      <c r="Q375" s="233"/>
      <c r="R375" s="233"/>
      <c r="S375" s="233"/>
      <c r="T375" s="234"/>
      <c r="AT375" s="235" t="s">
        <v>130</v>
      </c>
      <c r="AU375" s="235" t="s">
        <v>86</v>
      </c>
      <c r="AV375" s="12" t="s">
        <v>86</v>
      </c>
      <c r="AW375" s="12" t="s">
        <v>37</v>
      </c>
      <c r="AX375" s="12" t="s">
        <v>84</v>
      </c>
      <c r="AY375" s="235" t="s">
        <v>119</v>
      </c>
    </row>
    <row r="376" s="1" customFormat="1" ht="16.5" customHeight="1">
      <c r="B376" s="38"/>
      <c r="C376" s="200" t="s">
        <v>538</v>
      </c>
      <c r="D376" s="200" t="s">
        <v>121</v>
      </c>
      <c r="E376" s="201" t="s">
        <v>539</v>
      </c>
      <c r="F376" s="202" t="s">
        <v>540</v>
      </c>
      <c r="G376" s="203" t="s">
        <v>264</v>
      </c>
      <c r="H376" s="204">
        <v>41.695</v>
      </c>
      <c r="I376" s="205"/>
      <c r="J376" s="206">
        <f>ROUND(I376*H376,2)</f>
        <v>0</v>
      </c>
      <c r="K376" s="202" t="s">
        <v>125</v>
      </c>
      <c r="L376" s="43"/>
      <c r="M376" s="207" t="s">
        <v>19</v>
      </c>
      <c r="N376" s="208" t="s">
        <v>47</v>
      </c>
      <c r="O376" s="79"/>
      <c r="P376" s="209">
        <f>O376*H376</f>
        <v>0</v>
      </c>
      <c r="Q376" s="209">
        <v>0</v>
      </c>
      <c r="R376" s="209">
        <f>Q376*H376</f>
        <v>0</v>
      </c>
      <c r="S376" s="209">
        <v>0</v>
      </c>
      <c r="T376" s="210">
        <f>S376*H376</f>
        <v>0</v>
      </c>
      <c r="AR376" s="17" t="s">
        <v>126</v>
      </c>
      <c r="AT376" s="17" t="s">
        <v>121</v>
      </c>
      <c r="AU376" s="17" t="s">
        <v>86</v>
      </c>
      <c r="AY376" s="17" t="s">
        <v>119</v>
      </c>
      <c r="BE376" s="211">
        <f>IF(N376="základní",J376,0)</f>
        <v>0</v>
      </c>
      <c r="BF376" s="211">
        <f>IF(N376="snížená",J376,0)</f>
        <v>0</v>
      </c>
      <c r="BG376" s="211">
        <f>IF(N376="zákl. přenesená",J376,0)</f>
        <v>0</v>
      </c>
      <c r="BH376" s="211">
        <f>IF(N376="sníž. přenesená",J376,0)</f>
        <v>0</v>
      </c>
      <c r="BI376" s="211">
        <f>IF(N376="nulová",J376,0)</f>
        <v>0</v>
      </c>
      <c r="BJ376" s="17" t="s">
        <v>84</v>
      </c>
      <c r="BK376" s="211">
        <f>ROUND(I376*H376,2)</f>
        <v>0</v>
      </c>
      <c r="BL376" s="17" t="s">
        <v>126</v>
      </c>
      <c r="BM376" s="17" t="s">
        <v>541</v>
      </c>
    </row>
    <row r="377" s="1" customFormat="1">
      <c r="B377" s="38"/>
      <c r="C377" s="39"/>
      <c r="D377" s="212" t="s">
        <v>128</v>
      </c>
      <c r="E377" s="39"/>
      <c r="F377" s="213" t="s">
        <v>542</v>
      </c>
      <c r="G377" s="39"/>
      <c r="H377" s="39"/>
      <c r="I377" s="126"/>
      <c r="J377" s="39"/>
      <c r="K377" s="39"/>
      <c r="L377" s="43"/>
      <c r="M377" s="214"/>
      <c r="N377" s="79"/>
      <c r="O377" s="79"/>
      <c r="P377" s="79"/>
      <c r="Q377" s="79"/>
      <c r="R377" s="79"/>
      <c r="S377" s="79"/>
      <c r="T377" s="80"/>
      <c r="AT377" s="17" t="s">
        <v>128</v>
      </c>
      <c r="AU377" s="17" t="s">
        <v>86</v>
      </c>
    </row>
    <row r="378" s="12" customFormat="1">
      <c r="B378" s="225"/>
      <c r="C378" s="226"/>
      <c r="D378" s="212" t="s">
        <v>130</v>
      </c>
      <c r="E378" s="227" t="s">
        <v>19</v>
      </c>
      <c r="F378" s="228" t="s">
        <v>507</v>
      </c>
      <c r="G378" s="226"/>
      <c r="H378" s="229">
        <v>15.095000000000001</v>
      </c>
      <c r="I378" s="230"/>
      <c r="J378" s="226"/>
      <c r="K378" s="226"/>
      <c r="L378" s="231"/>
      <c r="M378" s="232"/>
      <c r="N378" s="233"/>
      <c r="O378" s="233"/>
      <c r="P378" s="233"/>
      <c r="Q378" s="233"/>
      <c r="R378" s="233"/>
      <c r="S378" s="233"/>
      <c r="T378" s="234"/>
      <c r="AT378" s="235" t="s">
        <v>130</v>
      </c>
      <c r="AU378" s="235" t="s">
        <v>86</v>
      </c>
      <c r="AV378" s="12" t="s">
        <v>86</v>
      </c>
      <c r="AW378" s="12" t="s">
        <v>37</v>
      </c>
      <c r="AX378" s="12" t="s">
        <v>76</v>
      </c>
      <c r="AY378" s="235" t="s">
        <v>119</v>
      </c>
    </row>
    <row r="379" s="12" customFormat="1">
      <c r="B379" s="225"/>
      <c r="C379" s="226"/>
      <c r="D379" s="212" t="s">
        <v>130</v>
      </c>
      <c r="E379" s="227" t="s">
        <v>19</v>
      </c>
      <c r="F379" s="228" t="s">
        <v>543</v>
      </c>
      <c r="G379" s="226"/>
      <c r="H379" s="229">
        <v>6.5999999999999996</v>
      </c>
      <c r="I379" s="230"/>
      <c r="J379" s="226"/>
      <c r="K379" s="226"/>
      <c r="L379" s="231"/>
      <c r="M379" s="232"/>
      <c r="N379" s="233"/>
      <c r="O379" s="233"/>
      <c r="P379" s="233"/>
      <c r="Q379" s="233"/>
      <c r="R379" s="233"/>
      <c r="S379" s="233"/>
      <c r="T379" s="234"/>
      <c r="AT379" s="235" t="s">
        <v>130</v>
      </c>
      <c r="AU379" s="235" t="s">
        <v>86</v>
      </c>
      <c r="AV379" s="12" t="s">
        <v>86</v>
      </c>
      <c r="AW379" s="12" t="s">
        <v>37</v>
      </c>
      <c r="AX379" s="12" t="s">
        <v>76</v>
      </c>
      <c r="AY379" s="235" t="s">
        <v>119</v>
      </c>
    </row>
    <row r="380" s="14" customFormat="1">
      <c r="B380" s="247"/>
      <c r="C380" s="248"/>
      <c r="D380" s="212" t="s">
        <v>130</v>
      </c>
      <c r="E380" s="249" t="s">
        <v>19</v>
      </c>
      <c r="F380" s="250" t="s">
        <v>232</v>
      </c>
      <c r="G380" s="248"/>
      <c r="H380" s="251">
        <v>21.695</v>
      </c>
      <c r="I380" s="252"/>
      <c r="J380" s="248"/>
      <c r="K380" s="248"/>
      <c r="L380" s="253"/>
      <c r="M380" s="254"/>
      <c r="N380" s="255"/>
      <c r="O380" s="255"/>
      <c r="P380" s="255"/>
      <c r="Q380" s="255"/>
      <c r="R380" s="255"/>
      <c r="S380" s="255"/>
      <c r="T380" s="256"/>
      <c r="AT380" s="257" t="s">
        <v>130</v>
      </c>
      <c r="AU380" s="257" t="s">
        <v>86</v>
      </c>
      <c r="AV380" s="14" t="s">
        <v>144</v>
      </c>
      <c r="AW380" s="14" t="s">
        <v>37</v>
      </c>
      <c r="AX380" s="14" t="s">
        <v>76</v>
      </c>
      <c r="AY380" s="257" t="s">
        <v>119</v>
      </c>
    </row>
    <row r="381" s="12" customFormat="1">
      <c r="B381" s="225"/>
      <c r="C381" s="226"/>
      <c r="D381" s="212" t="s">
        <v>130</v>
      </c>
      <c r="E381" s="227" t="s">
        <v>19</v>
      </c>
      <c r="F381" s="228" t="s">
        <v>509</v>
      </c>
      <c r="G381" s="226"/>
      <c r="H381" s="229">
        <v>20</v>
      </c>
      <c r="I381" s="230"/>
      <c r="J381" s="226"/>
      <c r="K381" s="226"/>
      <c r="L381" s="231"/>
      <c r="M381" s="232"/>
      <c r="N381" s="233"/>
      <c r="O381" s="233"/>
      <c r="P381" s="233"/>
      <c r="Q381" s="233"/>
      <c r="R381" s="233"/>
      <c r="S381" s="233"/>
      <c r="T381" s="234"/>
      <c r="AT381" s="235" t="s">
        <v>130</v>
      </c>
      <c r="AU381" s="235" t="s">
        <v>86</v>
      </c>
      <c r="AV381" s="12" t="s">
        <v>86</v>
      </c>
      <c r="AW381" s="12" t="s">
        <v>37</v>
      </c>
      <c r="AX381" s="12" t="s">
        <v>76</v>
      </c>
      <c r="AY381" s="235" t="s">
        <v>119</v>
      </c>
    </row>
    <row r="382" s="14" customFormat="1">
      <c r="B382" s="247"/>
      <c r="C382" s="248"/>
      <c r="D382" s="212" t="s">
        <v>130</v>
      </c>
      <c r="E382" s="249" t="s">
        <v>19</v>
      </c>
      <c r="F382" s="250" t="s">
        <v>232</v>
      </c>
      <c r="G382" s="248"/>
      <c r="H382" s="251">
        <v>20</v>
      </c>
      <c r="I382" s="252"/>
      <c r="J382" s="248"/>
      <c r="K382" s="248"/>
      <c r="L382" s="253"/>
      <c r="M382" s="254"/>
      <c r="N382" s="255"/>
      <c r="O382" s="255"/>
      <c r="P382" s="255"/>
      <c r="Q382" s="255"/>
      <c r="R382" s="255"/>
      <c r="S382" s="255"/>
      <c r="T382" s="256"/>
      <c r="AT382" s="257" t="s">
        <v>130</v>
      </c>
      <c r="AU382" s="257" t="s">
        <v>86</v>
      </c>
      <c r="AV382" s="14" t="s">
        <v>144</v>
      </c>
      <c r="AW382" s="14" t="s">
        <v>37</v>
      </c>
      <c r="AX382" s="14" t="s">
        <v>76</v>
      </c>
      <c r="AY382" s="257" t="s">
        <v>119</v>
      </c>
    </row>
    <row r="383" s="13" customFormat="1">
      <c r="B383" s="236"/>
      <c r="C383" s="237"/>
      <c r="D383" s="212" t="s">
        <v>130</v>
      </c>
      <c r="E383" s="238" t="s">
        <v>19</v>
      </c>
      <c r="F383" s="239" t="s">
        <v>143</v>
      </c>
      <c r="G383" s="237"/>
      <c r="H383" s="240">
        <v>41.695</v>
      </c>
      <c r="I383" s="241"/>
      <c r="J383" s="237"/>
      <c r="K383" s="237"/>
      <c r="L383" s="242"/>
      <c r="M383" s="243"/>
      <c r="N383" s="244"/>
      <c r="O383" s="244"/>
      <c r="P383" s="244"/>
      <c r="Q383" s="244"/>
      <c r="R383" s="244"/>
      <c r="S383" s="244"/>
      <c r="T383" s="245"/>
      <c r="AT383" s="246" t="s">
        <v>130</v>
      </c>
      <c r="AU383" s="246" t="s">
        <v>86</v>
      </c>
      <c r="AV383" s="13" t="s">
        <v>126</v>
      </c>
      <c r="AW383" s="13" t="s">
        <v>37</v>
      </c>
      <c r="AX383" s="13" t="s">
        <v>84</v>
      </c>
      <c r="AY383" s="246" t="s">
        <v>119</v>
      </c>
    </row>
    <row r="384" s="1" customFormat="1" ht="22.5" customHeight="1">
      <c r="B384" s="38"/>
      <c r="C384" s="200" t="s">
        <v>544</v>
      </c>
      <c r="D384" s="200" t="s">
        <v>121</v>
      </c>
      <c r="E384" s="201" t="s">
        <v>545</v>
      </c>
      <c r="F384" s="202" t="s">
        <v>546</v>
      </c>
      <c r="G384" s="203" t="s">
        <v>264</v>
      </c>
      <c r="H384" s="204">
        <v>35.094999999999999</v>
      </c>
      <c r="I384" s="205"/>
      <c r="J384" s="206">
        <f>ROUND(I384*H384,2)</f>
        <v>0</v>
      </c>
      <c r="K384" s="202" t="s">
        <v>125</v>
      </c>
      <c r="L384" s="43"/>
      <c r="M384" s="207" t="s">
        <v>19</v>
      </c>
      <c r="N384" s="208" t="s">
        <v>47</v>
      </c>
      <c r="O384" s="79"/>
      <c r="P384" s="209">
        <f>O384*H384</f>
        <v>0</v>
      </c>
      <c r="Q384" s="209">
        <v>0</v>
      </c>
      <c r="R384" s="209">
        <f>Q384*H384</f>
        <v>0</v>
      </c>
      <c r="S384" s="209">
        <v>0</v>
      </c>
      <c r="T384" s="210">
        <f>S384*H384</f>
        <v>0</v>
      </c>
      <c r="AR384" s="17" t="s">
        <v>126</v>
      </c>
      <c r="AT384" s="17" t="s">
        <v>121</v>
      </c>
      <c r="AU384" s="17" t="s">
        <v>86</v>
      </c>
      <c r="AY384" s="17" t="s">
        <v>119</v>
      </c>
      <c r="BE384" s="211">
        <f>IF(N384="základní",J384,0)</f>
        <v>0</v>
      </c>
      <c r="BF384" s="211">
        <f>IF(N384="snížená",J384,0)</f>
        <v>0</v>
      </c>
      <c r="BG384" s="211">
        <f>IF(N384="zákl. přenesená",J384,0)</f>
        <v>0</v>
      </c>
      <c r="BH384" s="211">
        <f>IF(N384="sníž. přenesená",J384,0)</f>
        <v>0</v>
      </c>
      <c r="BI384" s="211">
        <f>IF(N384="nulová",J384,0)</f>
        <v>0</v>
      </c>
      <c r="BJ384" s="17" t="s">
        <v>84</v>
      </c>
      <c r="BK384" s="211">
        <f>ROUND(I384*H384,2)</f>
        <v>0</v>
      </c>
      <c r="BL384" s="17" t="s">
        <v>126</v>
      </c>
      <c r="BM384" s="17" t="s">
        <v>547</v>
      </c>
    </row>
    <row r="385" s="1" customFormat="1">
      <c r="B385" s="38"/>
      <c r="C385" s="39"/>
      <c r="D385" s="212" t="s">
        <v>128</v>
      </c>
      <c r="E385" s="39"/>
      <c r="F385" s="213" t="s">
        <v>548</v>
      </c>
      <c r="G385" s="39"/>
      <c r="H385" s="39"/>
      <c r="I385" s="126"/>
      <c r="J385" s="39"/>
      <c r="K385" s="39"/>
      <c r="L385" s="43"/>
      <c r="M385" s="214"/>
      <c r="N385" s="79"/>
      <c r="O385" s="79"/>
      <c r="P385" s="79"/>
      <c r="Q385" s="79"/>
      <c r="R385" s="79"/>
      <c r="S385" s="79"/>
      <c r="T385" s="80"/>
      <c r="AT385" s="17" t="s">
        <v>128</v>
      </c>
      <c r="AU385" s="17" t="s">
        <v>86</v>
      </c>
    </row>
    <row r="386" s="12" customFormat="1">
      <c r="B386" s="225"/>
      <c r="C386" s="226"/>
      <c r="D386" s="212" t="s">
        <v>130</v>
      </c>
      <c r="E386" s="227" t="s">
        <v>19</v>
      </c>
      <c r="F386" s="228" t="s">
        <v>549</v>
      </c>
      <c r="G386" s="226"/>
      <c r="H386" s="229">
        <v>35.094999999999999</v>
      </c>
      <c r="I386" s="230"/>
      <c r="J386" s="226"/>
      <c r="K386" s="226"/>
      <c r="L386" s="231"/>
      <c r="M386" s="232"/>
      <c r="N386" s="233"/>
      <c r="O386" s="233"/>
      <c r="P386" s="233"/>
      <c r="Q386" s="233"/>
      <c r="R386" s="233"/>
      <c r="S386" s="233"/>
      <c r="T386" s="234"/>
      <c r="AT386" s="235" t="s">
        <v>130</v>
      </c>
      <c r="AU386" s="235" t="s">
        <v>86</v>
      </c>
      <c r="AV386" s="12" t="s">
        <v>86</v>
      </c>
      <c r="AW386" s="12" t="s">
        <v>37</v>
      </c>
      <c r="AX386" s="12" t="s">
        <v>84</v>
      </c>
      <c r="AY386" s="235" t="s">
        <v>119</v>
      </c>
    </row>
    <row r="387" s="1" customFormat="1" ht="22.5" customHeight="1">
      <c r="B387" s="38"/>
      <c r="C387" s="200" t="s">
        <v>550</v>
      </c>
      <c r="D387" s="200" t="s">
        <v>121</v>
      </c>
      <c r="E387" s="201" t="s">
        <v>551</v>
      </c>
      <c r="F387" s="202" t="s">
        <v>552</v>
      </c>
      <c r="G387" s="203" t="s">
        <v>264</v>
      </c>
      <c r="H387" s="204">
        <v>10.183999999999999</v>
      </c>
      <c r="I387" s="205"/>
      <c r="J387" s="206">
        <f>ROUND(I387*H387,2)</f>
        <v>0</v>
      </c>
      <c r="K387" s="202" t="s">
        <v>125</v>
      </c>
      <c r="L387" s="43"/>
      <c r="M387" s="207" t="s">
        <v>19</v>
      </c>
      <c r="N387" s="208" t="s">
        <v>47</v>
      </c>
      <c r="O387" s="79"/>
      <c r="P387" s="209">
        <f>O387*H387</f>
        <v>0</v>
      </c>
      <c r="Q387" s="209">
        <v>0</v>
      </c>
      <c r="R387" s="209">
        <f>Q387*H387</f>
        <v>0</v>
      </c>
      <c r="S387" s="209">
        <v>0</v>
      </c>
      <c r="T387" s="210">
        <f>S387*H387</f>
        <v>0</v>
      </c>
      <c r="AR387" s="17" t="s">
        <v>126</v>
      </c>
      <c r="AT387" s="17" t="s">
        <v>121</v>
      </c>
      <c r="AU387" s="17" t="s">
        <v>86</v>
      </c>
      <c r="AY387" s="17" t="s">
        <v>119</v>
      </c>
      <c r="BE387" s="211">
        <f>IF(N387="základní",J387,0)</f>
        <v>0</v>
      </c>
      <c r="BF387" s="211">
        <f>IF(N387="snížená",J387,0)</f>
        <v>0</v>
      </c>
      <c r="BG387" s="211">
        <f>IF(N387="zákl. přenesená",J387,0)</f>
        <v>0</v>
      </c>
      <c r="BH387" s="211">
        <f>IF(N387="sníž. přenesená",J387,0)</f>
        <v>0</v>
      </c>
      <c r="BI387" s="211">
        <f>IF(N387="nulová",J387,0)</f>
        <v>0</v>
      </c>
      <c r="BJ387" s="17" t="s">
        <v>84</v>
      </c>
      <c r="BK387" s="211">
        <f>ROUND(I387*H387,2)</f>
        <v>0</v>
      </c>
      <c r="BL387" s="17" t="s">
        <v>126</v>
      </c>
      <c r="BM387" s="17" t="s">
        <v>553</v>
      </c>
    </row>
    <row r="388" s="1" customFormat="1">
      <c r="B388" s="38"/>
      <c r="C388" s="39"/>
      <c r="D388" s="212" t="s">
        <v>128</v>
      </c>
      <c r="E388" s="39"/>
      <c r="F388" s="213" t="s">
        <v>548</v>
      </c>
      <c r="G388" s="39"/>
      <c r="H388" s="39"/>
      <c r="I388" s="126"/>
      <c r="J388" s="39"/>
      <c r="K388" s="39"/>
      <c r="L388" s="43"/>
      <c r="M388" s="214"/>
      <c r="N388" s="79"/>
      <c r="O388" s="79"/>
      <c r="P388" s="79"/>
      <c r="Q388" s="79"/>
      <c r="R388" s="79"/>
      <c r="S388" s="79"/>
      <c r="T388" s="80"/>
      <c r="AT388" s="17" t="s">
        <v>128</v>
      </c>
      <c r="AU388" s="17" t="s">
        <v>86</v>
      </c>
    </row>
    <row r="389" s="12" customFormat="1">
      <c r="B389" s="225"/>
      <c r="C389" s="226"/>
      <c r="D389" s="212" t="s">
        <v>130</v>
      </c>
      <c r="E389" s="227" t="s">
        <v>19</v>
      </c>
      <c r="F389" s="228" t="s">
        <v>508</v>
      </c>
      <c r="G389" s="226"/>
      <c r="H389" s="229">
        <v>10.183999999999999</v>
      </c>
      <c r="I389" s="230"/>
      <c r="J389" s="226"/>
      <c r="K389" s="226"/>
      <c r="L389" s="231"/>
      <c r="M389" s="232"/>
      <c r="N389" s="233"/>
      <c r="O389" s="233"/>
      <c r="P389" s="233"/>
      <c r="Q389" s="233"/>
      <c r="R389" s="233"/>
      <c r="S389" s="233"/>
      <c r="T389" s="234"/>
      <c r="AT389" s="235" t="s">
        <v>130</v>
      </c>
      <c r="AU389" s="235" t="s">
        <v>86</v>
      </c>
      <c r="AV389" s="12" t="s">
        <v>86</v>
      </c>
      <c r="AW389" s="12" t="s">
        <v>37</v>
      </c>
      <c r="AX389" s="12" t="s">
        <v>84</v>
      </c>
      <c r="AY389" s="235" t="s">
        <v>119</v>
      </c>
    </row>
    <row r="390" s="1" customFormat="1" ht="16.5" customHeight="1">
      <c r="B390" s="38"/>
      <c r="C390" s="200" t="s">
        <v>554</v>
      </c>
      <c r="D390" s="200" t="s">
        <v>121</v>
      </c>
      <c r="E390" s="201" t="s">
        <v>555</v>
      </c>
      <c r="F390" s="202" t="s">
        <v>556</v>
      </c>
      <c r="G390" s="203" t="s">
        <v>264</v>
      </c>
      <c r="H390" s="204">
        <v>14.231</v>
      </c>
      <c r="I390" s="205"/>
      <c r="J390" s="206">
        <f>ROUND(I390*H390,2)</f>
        <v>0</v>
      </c>
      <c r="K390" s="202" t="s">
        <v>19</v>
      </c>
      <c r="L390" s="43"/>
      <c r="M390" s="207" t="s">
        <v>19</v>
      </c>
      <c r="N390" s="208" t="s">
        <v>47</v>
      </c>
      <c r="O390" s="79"/>
      <c r="P390" s="209">
        <f>O390*H390</f>
        <v>0</v>
      </c>
      <c r="Q390" s="209">
        <v>0</v>
      </c>
      <c r="R390" s="209">
        <f>Q390*H390</f>
        <v>0</v>
      </c>
      <c r="S390" s="209">
        <v>0</v>
      </c>
      <c r="T390" s="210">
        <f>S390*H390</f>
        <v>0</v>
      </c>
      <c r="AR390" s="17" t="s">
        <v>126</v>
      </c>
      <c r="AT390" s="17" t="s">
        <v>121</v>
      </c>
      <c r="AU390" s="17" t="s">
        <v>86</v>
      </c>
      <c r="AY390" s="17" t="s">
        <v>119</v>
      </c>
      <c r="BE390" s="211">
        <f>IF(N390="základní",J390,0)</f>
        <v>0</v>
      </c>
      <c r="BF390" s="211">
        <f>IF(N390="snížená",J390,0)</f>
        <v>0</v>
      </c>
      <c r="BG390" s="211">
        <f>IF(N390="zákl. přenesená",J390,0)</f>
        <v>0</v>
      </c>
      <c r="BH390" s="211">
        <f>IF(N390="sníž. přenesená",J390,0)</f>
        <v>0</v>
      </c>
      <c r="BI390" s="211">
        <f>IF(N390="nulová",J390,0)</f>
        <v>0</v>
      </c>
      <c r="BJ390" s="17" t="s">
        <v>84</v>
      </c>
      <c r="BK390" s="211">
        <f>ROUND(I390*H390,2)</f>
        <v>0</v>
      </c>
      <c r="BL390" s="17" t="s">
        <v>126</v>
      </c>
      <c r="BM390" s="17" t="s">
        <v>557</v>
      </c>
    </row>
    <row r="391" s="10" customFormat="1" ht="22.8" customHeight="1">
      <c r="B391" s="184"/>
      <c r="C391" s="185"/>
      <c r="D391" s="186" t="s">
        <v>75</v>
      </c>
      <c r="E391" s="198" t="s">
        <v>558</v>
      </c>
      <c r="F391" s="198" t="s">
        <v>559</v>
      </c>
      <c r="G391" s="185"/>
      <c r="H391" s="185"/>
      <c r="I391" s="188"/>
      <c r="J391" s="199">
        <f>BK391</f>
        <v>0</v>
      </c>
      <c r="K391" s="185"/>
      <c r="L391" s="190"/>
      <c r="M391" s="191"/>
      <c r="N391" s="192"/>
      <c r="O391" s="192"/>
      <c r="P391" s="193">
        <f>P392</f>
        <v>0</v>
      </c>
      <c r="Q391" s="192"/>
      <c r="R391" s="193">
        <f>R392</f>
        <v>0</v>
      </c>
      <c r="S391" s="192"/>
      <c r="T391" s="194">
        <f>T392</f>
        <v>0</v>
      </c>
      <c r="AR391" s="195" t="s">
        <v>84</v>
      </c>
      <c r="AT391" s="196" t="s">
        <v>75</v>
      </c>
      <c r="AU391" s="196" t="s">
        <v>84</v>
      </c>
      <c r="AY391" s="195" t="s">
        <v>119</v>
      </c>
      <c r="BK391" s="197">
        <f>BK392</f>
        <v>0</v>
      </c>
    </row>
    <row r="392" s="1" customFormat="1" ht="16.5" customHeight="1">
      <c r="B392" s="38"/>
      <c r="C392" s="200" t="s">
        <v>560</v>
      </c>
      <c r="D392" s="200" t="s">
        <v>121</v>
      </c>
      <c r="E392" s="201" t="s">
        <v>561</v>
      </c>
      <c r="F392" s="202" t="s">
        <v>562</v>
      </c>
      <c r="G392" s="203" t="s">
        <v>264</v>
      </c>
      <c r="H392" s="204">
        <v>482.238</v>
      </c>
      <c r="I392" s="205"/>
      <c r="J392" s="206">
        <f>ROUND(I392*H392,2)</f>
        <v>0</v>
      </c>
      <c r="K392" s="202" t="s">
        <v>125</v>
      </c>
      <c r="L392" s="43"/>
      <c r="M392" s="207" t="s">
        <v>19</v>
      </c>
      <c r="N392" s="208" t="s">
        <v>47</v>
      </c>
      <c r="O392" s="79"/>
      <c r="P392" s="209">
        <f>O392*H392</f>
        <v>0</v>
      </c>
      <c r="Q392" s="209">
        <v>0</v>
      </c>
      <c r="R392" s="209">
        <f>Q392*H392</f>
        <v>0</v>
      </c>
      <c r="S392" s="209">
        <v>0</v>
      </c>
      <c r="T392" s="210">
        <f>S392*H392</f>
        <v>0</v>
      </c>
      <c r="AR392" s="17" t="s">
        <v>126</v>
      </c>
      <c r="AT392" s="17" t="s">
        <v>121</v>
      </c>
      <c r="AU392" s="17" t="s">
        <v>86</v>
      </c>
      <c r="AY392" s="17" t="s">
        <v>119</v>
      </c>
      <c r="BE392" s="211">
        <f>IF(N392="základní",J392,0)</f>
        <v>0</v>
      </c>
      <c r="BF392" s="211">
        <f>IF(N392="snížená",J392,0)</f>
        <v>0</v>
      </c>
      <c r="BG392" s="211">
        <f>IF(N392="zákl. přenesená",J392,0)</f>
        <v>0</v>
      </c>
      <c r="BH392" s="211">
        <f>IF(N392="sníž. přenesená",J392,0)</f>
        <v>0</v>
      </c>
      <c r="BI392" s="211">
        <f>IF(N392="nulová",J392,0)</f>
        <v>0</v>
      </c>
      <c r="BJ392" s="17" t="s">
        <v>84</v>
      </c>
      <c r="BK392" s="211">
        <f>ROUND(I392*H392,2)</f>
        <v>0</v>
      </c>
      <c r="BL392" s="17" t="s">
        <v>126</v>
      </c>
      <c r="BM392" s="17" t="s">
        <v>563</v>
      </c>
    </row>
    <row r="393" s="10" customFormat="1" ht="25.92" customHeight="1">
      <c r="B393" s="184"/>
      <c r="C393" s="185"/>
      <c r="D393" s="186" t="s">
        <v>75</v>
      </c>
      <c r="E393" s="187" t="s">
        <v>564</v>
      </c>
      <c r="F393" s="187" t="s">
        <v>565</v>
      </c>
      <c r="G393" s="185"/>
      <c r="H393" s="185"/>
      <c r="I393" s="188"/>
      <c r="J393" s="189">
        <f>BK393</f>
        <v>0</v>
      </c>
      <c r="K393" s="185"/>
      <c r="L393" s="190"/>
      <c r="M393" s="191"/>
      <c r="N393" s="192"/>
      <c r="O393" s="192"/>
      <c r="P393" s="193">
        <f>P394+SUM(P395:P401)</f>
        <v>0</v>
      </c>
      <c r="Q393" s="192"/>
      <c r="R393" s="193">
        <f>R394+SUM(R395:R401)</f>
        <v>0</v>
      </c>
      <c r="S393" s="192"/>
      <c r="T393" s="194">
        <f>T394+SUM(T395:T401)</f>
        <v>0</v>
      </c>
      <c r="AR393" s="195" t="s">
        <v>155</v>
      </c>
      <c r="AT393" s="196" t="s">
        <v>75</v>
      </c>
      <c r="AU393" s="196" t="s">
        <v>76</v>
      </c>
      <c r="AY393" s="195" t="s">
        <v>119</v>
      </c>
      <c r="BK393" s="197">
        <f>BK394+SUM(BK395:BK401)</f>
        <v>0</v>
      </c>
    </row>
    <row r="394" s="1" customFormat="1" ht="16.5" customHeight="1">
      <c r="B394" s="38"/>
      <c r="C394" s="200" t="s">
        <v>566</v>
      </c>
      <c r="D394" s="200" t="s">
        <v>121</v>
      </c>
      <c r="E394" s="201" t="s">
        <v>567</v>
      </c>
      <c r="F394" s="202" t="s">
        <v>568</v>
      </c>
      <c r="G394" s="203" t="s">
        <v>490</v>
      </c>
      <c r="H394" s="204">
        <v>1</v>
      </c>
      <c r="I394" s="205"/>
      <c r="J394" s="206">
        <f>ROUND(I394*H394,2)</f>
        <v>0</v>
      </c>
      <c r="K394" s="202" t="s">
        <v>19</v>
      </c>
      <c r="L394" s="43"/>
      <c r="M394" s="207" t="s">
        <v>19</v>
      </c>
      <c r="N394" s="208" t="s">
        <v>47</v>
      </c>
      <c r="O394" s="79"/>
      <c r="P394" s="209">
        <f>O394*H394</f>
        <v>0</v>
      </c>
      <c r="Q394" s="209">
        <v>0</v>
      </c>
      <c r="R394" s="209">
        <f>Q394*H394</f>
        <v>0</v>
      </c>
      <c r="S394" s="209">
        <v>0</v>
      </c>
      <c r="T394" s="210">
        <f>S394*H394</f>
        <v>0</v>
      </c>
      <c r="AR394" s="17" t="s">
        <v>126</v>
      </c>
      <c r="AT394" s="17" t="s">
        <v>121</v>
      </c>
      <c r="AU394" s="17" t="s">
        <v>84</v>
      </c>
      <c r="AY394" s="17" t="s">
        <v>119</v>
      </c>
      <c r="BE394" s="211">
        <f>IF(N394="základní",J394,0)</f>
        <v>0</v>
      </c>
      <c r="BF394" s="211">
        <f>IF(N394="snížená",J394,0)</f>
        <v>0</v>
      </c>
      <c r="BG394" s="211">
        <f>IF(N394="zákl. přenesená",J394,0)</f>
        <v>0</v>
      </c>
      <c r="BH394" s="211">
        <f>IF(N394="sníž. přenesená",J394,0)</f>
        <v>0</v>
      </c>
      <c r="BI394" s="211">
        <f>IF(N394="nulová",J394,0)</f>
        <v>0</v>
      </c>
      <c r="BJ394" s="17" t="s">
        <v>84</v>
      </c>
      <c r="BK394" s="211">
        <f>ROUND(I394*H394,2)</f>
        <v>0</v>
      </c>
      <c r="BL394" s="17" t="s">
        <v>126</v>
      </c>
      <c r="BM394" s="17" t="s">
        <v>569</v>
      </c>
    </row>
    <row r="395" s="1" customFormat="1" ht="16.5" customHeight="1">
      <c r="B395" s="38"/>
      <c r="C395" s="200" t="s">
        <v>570</v>
      </c>
      <c r="D395" s="200" t="s">
        <v>121</v>
      </c>
      <c r="E395" s="201" t="s">
        <v>571</v>
      </c>
      <c r="F395" s="202" t="s">
        <v>572</v>
      </c>
      <c r="G395" s="203" t="s">
        <v>490</v>
      </c>
      <c r="H395" s="204">
        <v>1</v>
      </c>
      <c r="I395" s="205"/>
      <c r="J395" s="206">
        <f>ROUND(I395*H395,2)</f>
        <v>0</v>
      </c>
      <c r="K395" s="202" t="s">
        <v>19</v>
      </c>
      <c r="L395" s="43"/>
      <c r="M395" s="207" t="s">
        <v>19</v>
      </c>
      <c r="N395" s="208" t="s">
        <v>47</v>
      </c>
      <c r="O395" s="79"/>
      <c r="P395" s="209">
        <f>O395*H395</f>
        <v>0</v>
      </c>
      <c r="Q395" s="209">
        <v>0</v>
      </c>
      <c r="R395" s="209">
        <f>Q395*H395</f>
        <v>0</v>
      </c>
      <c r="S395" s="209">
        <v>0</v>
      </c>
      <c r="T395" s="210">
        <f>S395*H395</f>
        <v>0</v>
      </c>
      <c r="AR395" s="17" t="s">
        <v>126</v>
      </c>
      <c r="AT395" s="17" t="s">
        <v>121</v>
      </c>
      <c r="AU395" s="17" t="s">
        <v>84</v>
      </c>
      <c r="AY395" s="17" t="s">
        <v>119</v>
      </c>
      <c r="BE395" s="211">
        <f>IF(N395="základní",J395,0)</f>
        <v>0</v>
      </c>
      <c r="BF395" s="211">
        <f>IF(N395="snížená",J395,0)</f>
        <v>0</v>
      </c>
      <c r="BG395" s="211">
        <f>IF(N395="zákl. přenesená",J395,0)</f>
        <v>0</v>
      </c>
      <c r="BH395" s="211">
        <f>IF(N395="sníž. přenesená",J395,0)</f>
        <v>0</v>
      </c>
      <c r="BI395" s="211">
        <f>IF(N395="nulová",J395,0)</f>
        <v>0</v>
      </c>
      <c r="BJ395" s="17" t="s">
        <v>84</v>
      </c>
      <c r="BK395" s="211">
        <f>ROUND(I395*H395,2)</f>
        <v>0</v>
      </c>
      <c r="BL395" s="17" t="s">
        <v>126</v>
      </c>
      <c r="BM395" s="17" t="s">
        <v>573</v>
      </c>
    </row>
    <row r="396" s="1" customFormat="1" ht="45" customHeight="1">
      <c r="B396" s="38"/>
      <c r="C396" s="200" t="s">
        <v>574</v>
      </c>
      <c r="D396" s="200" t="s">
        <v>121</v>
      </c>
      <c r="E396" s="201" t="s">
        <v>575</v>
      </c>
      <c r="F396" s="202" t="s">
        <v>576</v>
      </c>
      <c r="G396" s="203" t="s">
        <v>490</v>
      </c>
      <c r="H396" s="204">
        <v>1</v>
      </c>
      <c r="I396" s="205"/>
      <c r="J396" s="206">
        <f>ROUND(I396*H396,2)</f>
        <v>0</v>
      </c>
      <c r="K396" s="202" t="s">
        <v>19</v>
      </c>
      <c r="L396" s="43"/>
      <c r="M396" s="207" t="s">
        <v>19</v>
      </c>
      <c r="N396" s="208" t="s">
        <v>47</v>
      </c>
      <c r="O396" s="79"/>
      <c r="P396" s="209">
        <f>O396*H396</f>
        <v>0</v>
      </c>
      <c r="Q396" s="209">
        <v>0</v>
      </c>
      <c r="R396" s="209">
        <f>Q396*H396</f>
        <v>0</v>
      </c>
      <c r="S396" s="209">
        <v>0</v>
      </c>
      <c r="T396" s="210">
        <f>S396*H396</f>
        <v>0</v>
      </c>
      <c r="AR396" s="17" t="s">
        <v>126</v>
      </c>
      <c r="AT396" s="17" t="s">
        <v>121</v>
      </c>
      <c r="AU396" s="17" t="s">
        <v>84</v>
      </c>
      <c r="AY396" s="17" t="s">
        <v>119</v>
      </c>
      <c r="BE396" s="211">
        <f>IF(N396="základní",J396,0)</f>
        <v>0</v>
      </c>
      <c r="BF396" s="211">
        <f>IF(N396="snížená",J396,0)</f>
        <v>0</v>
      </c>
      <c r="BG396" s="211">
        <f>IF(N396="zákl. přenesená",J396,0)</f>
        <v>0</v>
      </c>
      <c r="BH396" s="211">
        <f>IF(N396="sníž. přenesená",J396,0)</f>
        <v>0</v>
      </c>
      <c r="BI396" s="211">
        <f>IF(N396="nulová",J396,0)</f>
        <v>0</v>
      </c>
      <c r="BJ396" s="17" t="s">
        <v>84</v>
      </c>
      <c r="BK396" s="211">
        <f>ROUND(I396*H396,2)</f>
        <v>0</v>
      </c>
      <c r="BL396" s="17" t="s">
        <v>126</v>
      </c>
      <c r="BM396" s="17" t="s">
        <v>577</v>
      </c>
    </row>
    <row r="397" s="1" customFormat="1" ht="16.5" customHeight="1">
      <c r="B397" s="38"/>
      <c r="C397" s="200" t="s">
        <v>578</v>
      </c>
      <c r="D397" s="200" t="s">
        <v>121</v>
      </c>
      <c r="E397" s="201" t="s">
        <v>579</v>
      </c>
      <c r="F397" s="202" t="s">
        <v>580</v>
      </c>
      <c r="G397" s="203" t="s">
        <v>490</v>
      </c>
      <c r="H397" s="204">
        <v>1</v>
      </c>
      <c r="I397" s="205"/>
      <c r="J397" s="206">
        <f>ROUND(I397*H397,2)</f>
        <v>0</v>
      </c>
      <c r="K397" s="202" t="s">
        <v>19</v>
      </c>
      <c r="L397" s="43"/>
      <c r="M397" s="207" t="s">
        <v>19</v>
      </c>
      <c r="N397" s="208" t="s">
        <v>47</v>
      </c>
      <c r="O397" s="79"/>
      <c r="P397" s="209">
        <f>O397*H397</f>
        <v>0</v>
      </c>
      <c r="Q397" s="209">
        <v>0</v>
      </c>
      <c r="R397" s="209">
        <f>Q397*H397</f>
        <v>0</v>
      </c>
      <c r="S397" s="209">
        <v>0</v>
      </c>
      <c r="T397" s="210">
        <f>S397*H397</f>
        <v>0</v>
      </c>
      <c r="AR397" s="17" t="s">
        <v>126</v>
      </c>
      <c r="AT397" s="17" t="s">
        <v>121</v>
      </c>
      <c r="AU397" s="17" t="s">
        <v>84</v>
      </c>
      <c r="AY397" s="17" t="s">
        <v>119</v>
      </c>
      <c r="BE397" s="211">
        <f>IF(N397="základní",J397,0)</f>
        <v>0</v>
      </c>
      <c r="BF397" s="211">
        <f>IF(N397="snížená",J397,0)</f>
        <v>0</v>
      </c>
      <c r="BG397" s="211">
        <f>IF(N397="zákl. přenesená",J397,0)</f>
        <v>0</v>
      </c>
      <c r="BH397" s="211">
        <f>IF(N397="sníž. přenesená",J397,0)</f>
        <v>0</v>
      </c>
      <c r="BI397" s="211">
        <f>IF(N397="nulová",J397,0)</f>
        <v>0</v>
      </c>
      <c r="BJ397" s="17" t="s">
        <v>84</v>
      </c>
      <c r="BK397" s="211">
        <f>ROUND(I397*H397,2)</f>
        <v>0</v>
      </c>
      <c r="BL397" s="17" t="s">
        <v>126</v>
      </c>
      <c r="BM397" s="17" t="s">
        <v>581</v>
      </c>
    </row>
    <row r="398" s="1" customFormat="1" ht="16.5" customHeight="1">
      <c r="B398" s="38"/>
      <c r="C398" s="200" t="s">
        <v>582</v>
      </c>
      <c r="D398" s="200" t="s">
        <v>121</v>
      </c>
      <c r="E398" s="201" t="s">
        <v>583</v>
      </c>
      <c r="F398" s="202" t="s">
        <v>584</v>
      </c>
      <c r="G398" s="203" t="s">
        <v>135</v>
      </c>
      <c r="H398" s="204">
        <v>8</v>
      </c>
      <c r="I398" s="205"/>
      <c r="J398" s="206">
        <f>ROUND(I398*H398,2)</f>
        <v>0</v>
      </c>
      <c r="K398" s="202" t="s">
        <v>19</v>
      </c>
      <c r="L398" s="43"/>
      <c r="M398" s="207" t="s">
        <v>19</v>
      </c>
      <c r="N398" s="208" t="s">
        <v>47</v>
      </c>
      <c r="O398" s="79"/>
      <c r="P398" s="209">
        <f>O398*H398</f>
        <v>0</v>
      </c>
      <c r="Q398" s="209">
        <v>0</v>
      </c>
      <c r="R398" s="209">
        <f>Q398*H398</f>
        <v>0</v>
      </c>
      <c r="S398" s="209">
        <v>0</v>
      </c>
      <c r="T398" s="210">
        <f>S398*H398</f>
        <v>0</v>
      </c>
      <c r="AR398" s="17" t="s">
        <v>126</v>
      </c>
      <c r="AT398" s="17" t="s">
        <v>121</v>
      </c>
      <c r="AU398" s="17" t="s">
        <v>84</v>
      </c>
      <c r="AY398" s="17" t="s">
        <v>119</v>
      </c>
      <c r="BE398" s="211">
        <f>IF(N398="základní",J398,0)</f>
        <v>0</v>
      </c>
      <c r="BF398" s="211">
        <f>IF(N398="snížená",J398,0)</f>
        <v>0</v>
      </c>
      <c r="BG398" s="211">
        <f>IF(N398="zákl. přenesená",J398,0)</f>
        <v>0</v>
      </c>
      <c r="BH398" s="211">
        <f>IF(N398="sníž. přenesená",J398,0)</f>
        <v>0</v>
      </c>
      <c r="BI398" s="211">
        <f>IF(N398="nulová",J398,0)</f>
        <v>0</v>
      </c>
      <c r="BJ398" s="17" t="s">
        <v>84</v>
      </c>
      <c r="BK398" s="211">
        <f>ROUND(I398*H398,2)</f>
        <v>0</v>
      </c>
      <c r="BL398" s="17" t="s">
        <v>126</v>
      </c>
      <c r="BM398" s="17" t="s">
        <v>585</v>
      </c>
    </row>
    <row r="399" s="1" customFormat="1" ht="33.75" customHeight="1">
      <c r="B399" s="38"/>
      <c r="C399" s="200" t="s">
        <v>586</v>
      </c>
      <c r="D399" s="200" t="s">
        <v>121</v>
      </c>
      <c r="E399" s="201" t="s">
        <v>587</v>
      </c>
      <c r="F399" s="202" t="s">
        <v>588</v>
      </c>
      <c r="G399" s="203" t="s">
        <v>490</v>
      </c>
      <c r="H399" s="204">
        <v>1</v>
      </c>
      <c r="I399" s="205"/>
      <c r="J399" s="206">
        <f>ROUND(I399*H399,2)</f>
        <v>0</v>
      </c>
      <c r="K399" s="202" t="s">
        <v>19</v>
      </c>
      <c r="L399" s="43"/>
      <c r="M399" s="207" t="s">
        <v>19</v>
      </c>
      <c r="N399" s="208" t="s">
        <v>47</v>
      </c>
      <c r="O399" s="79"/>
      <c r="P399" s="209">
        <f>O399*H399</f>
        <v>0</v>
      </c>
      <c r="Q399" s="209">
        <v>0</v>
      </c>
      <c r="R399" s="209">
        <f>Q399*H399</f>
        <v>0</v>
      </c>
      <c r="S399" s="209">
        <v>0</v>
      </c>
      <c r="T399" s="210">
        <f>S399*H399</f>
        <v>0</v>
      </c>
      <c r="AR399" s="17" t="s">
        <v>126</v>
      </c>
      <c r="AT399" s="17" t="s">
        <v>121</v>
      </c>
      <c r="AU399" s="17" t="s">
        <v>84</v>
      </c>
      <c r="AY399" s="17" t="s">
        <v>119</v>
      </c>
      <c r="BE399" s="211">
        <f>IF(N399="základní",J399,0)</f>
        <v>0</v>
      </c>
      <c r="BF399" s="211">
        <f>IF(N399="snížená",J399,0)</f>
        <v>0</v>
      </c>
      <c r="BG399" s="211">
        <f>IF(N399="zákl. přenesená",J399,0)</f>
        <v>0</v>
      </c>
      <c r="BH399" s="211">
        <f>IF(N399="sníž. přenesená",J399,0)</f>
        <v>0</v>
      </c>
      <c r="BI399" s="211">
        <f>IF(N399="nulová",J399,0)</f>
        <v>0</v>
      </c>
      <c r="BJ399" s="17" t="s">
        <v>84</v>
      </c>
      <c r="BK399" s="211">
        <f>ROUND(I399*H399,2)</f>
        <v>0</v>
      </c>
      <c r="BL399" s="17" t="s">
        <v>126</v>
      </c>
      <c r="BM399" s="17" t="s">
        <v>589</v>
      </c>
    </row>
    <row r="400" s="1" customFormat="1" ht="16.5" customHeight="1">
      <c r="B400" s="38"/>
      <c r="C400" s="200" t="s">
        <v>590</v>
      </c>
      <c r="D400" s="200" t="s">
        <v>121</v>
      </c>
      <c r="E400" s="201" t="s">
        <v>591</v>
      </c>
      <c r="F400" s="202" t="s">
        <v>592</v>
      </c>
      <c r="G400" s="203" t="s">
        <v>490</v>
      </c>
      <c r="H400" s="204">
        <v>1</v>
      </c>
      <c r="I400" s="205"/>
      <c r="J400" s="206">
        <f>ROUND(I400*H400,2)</f>
        <v>0</v>
      </c>
      <c r="K400" s="202" t="s">
        <v>19</v>
      </c>
      <c r="L400" s="43"/>
      <c r="M400" s="207" t="s">
        <v>19</v>
      </c>
      <c r="N400" s="208" t="s">
        <v>47</v>
      </c>
      <c r="O400" s="79"/>
      <c r="P400" s="209">
        <f>O400*H400</f>
        <v>0</v>
      </c>
      <c r="Q400" s="209">
        <v>0</v>
      </c>
      <c r="R400" s="209">
        <f>Q400*H400</f>
        <v>0</v>
      </c>
      <c r="S400" s="209">
        <v>0</v>
      </c>
      <c r="T400" s="210">
        <f>S400*H400</f>
        <v>0</v>
      </c>
      <c r="AR400" s="17" t="s">
        <v>126</v>
      </c>
      <c r="AT400" s="17" t="s">
        <v>121</v>
      </c>
      <c r="AU400" s="17" t="s">
        <v>84</v>
      </c>
      <c r="AY400" s="17" t="s">
        <v>119</v>
      </c>
      <c r="BE400" s="211">
        <f>IF(N400="základní",J400,0)</f>
        <v>0</v>
      </c>
      <c r="BF400" s="211">
        <f>IF(N400="snížená",J400,0)</f>
        <v>0</v>
      </c>
      <c r="BG400" s="211">
        <f>IF(N400="zákl. přenesená",J400,0)</f>
        <v>0</v>
      </c>
      <c r="BH400" s="211">
        <f>IF(N400="sníž. přenesená",J400,0)</f>
        <v>0</v>
      </c>
      <c r="BI400" s="211">
        <f>IF(N400="nulová",J400,0)</f>
        <v>0</v>
      </c>
      <c r="BJ400" s="17" t="s">
        <v>84</v>
      </c>
      <c r="BK400" s="211">
        <f>ROUND(I400*H400,2)</f>
        <v>0</v>
      </c>
      <c r="BL400" s="17" t="s">
        <v>126</v>
      </c>
      <c r="BM400" s="17" t="s">
        <v>593</v>
      </c>
    </row>
    <row r="401" s="10" customFormat="1" ht="22.8" customHeight="1">
      <c r="B401" s="184"/>
      <c r="C401" s="185"/>
      <c r="D401" s="186" t="s">
        <v>75</v>
      </c>
      <c r="E401" s="198" t="s">
        <v>594</v>
      </c>
      <c r="F401" s="198" t="s">
        <v>595</v>
      </c>
      <c r="G401" s="185"/>
      <c r="H401" s="185"/>
      <c r="I401" s="188"/>
      <c r="J401" s="199">
        <f>BK401</f>
        <v>0</v>
      </c>
      <c r="K401" s="185"/>
      <c r="L401" s="190"/>
      <c r="M401" s="191"/>
      <c r="N401" s="192"/>
      <c r="O401" s="192"/>
      <c r="P401" s="193">
        <f>SUM(P402:P406)</f>
        <v>0</v>
      </c>
      <c r="Q401" s="192"/>
      <c r="R401" s="193">
        <f>SUM(R402:R406)</f>
        <v>0</v>
      </c>
      <c r="S401" s="192"/>
      <c r="T401" s="194">
        <f>SUM(T402:T406)</f>
        <v>0</v>
      </c>
      <c r="AR401" s="195" t="s">
        <v>155</v>
      </c>
      <c r="AT401" s="196" t="s">
        <v>75</v>
      </c>
      <c r="AU401" s="196" t="s">
        <v>84</v>
      </c>
      <c r="AY401" s="195" t="s">
        <v>119</v>
      </c>
      <c r="BK401" s="197">
        <f>SUM(BK402:BK406)</f>
        <v>0</v>
      </c>
    </row>
    <row r="402" s="1" customFormat="1" ht="16.5" customHeight="1">
      <c r="B402" s="38"/>
      <c r="C402" s="200" t="s">
        <v>596</v>
      </c>
      <c r="D402" s="200" t="s">
        <v>121</v>
      </c>
      <c r="E402" s="201" t="s">
        <v>597</v>
      </c>
      <c r="F402" s="202" t="s">
        <v>598</v>
      </c>
      <c r="G402" s="203" t="s">
        <v>135</v>
      </c>
      <c r="H402" s="204">
        <v>2</v>
      </c>
      <c r="I402" s="205"/>
      <c r="J402" s="206">
        <f>ROUND(I402*H402,2)</f>
        <v>0</v>
      </c>
      <c r="K402" s="202" t="s">
        <v>164</v>
      </c>
      <c r="L402" s="43"/>
      <c r="M402" s="207" t="s">
        <v>19</v>
      </c>
      <c r="N402" s="208" t="s">
        <v>47</v>
      </c>
      <c r="O402" s="79"/>
      <c r="P402" s="209">
        <f>O402*H402</f>
        <v>0</v>
      </c>
      <c r="Q402" s="209">
        <v>0</v>
      </c>
      <c r="R402" s="209">
        <f>Q402*H402</f>
        <v>0</v>
      </c>
      <c r="S402" s="209">
        <v>0</v>
      </c>
      <c r="T402" s="210">
        <f>S402*H402</f>
        <v>0</v>
      </c>
      <c r="AR402" s="17" t="s">
        <v>599</v>
      </c>
      <c r="AT402" s="17" t="s">
        <v>121</v>
      </c>
      <c r="AU402" s="17" t="s">
        <v>86</v>
      </c>
      <c r="AY402" s="17" t="s">
        <v>119</v>
      </c>
      <c r="BE402" s="211">
        <f>IF(N402="základní",J402,0)</f>
        <v>0</v>
      </c>
      <c r="BF402" s="211">
        <f>IF(N402="snížená",J402,0)</f>
        <v>0</v>
      </c>
      <c r="BG402" s="211">
        <f>IF(N402="zákl. přenesená",J402,0)</f>
        <v>0</v>
      </c>
      <c r="BH402" s="211">
        <f>IF(N402="sníž. přenesená",J402,0)</f>
        <v>0</v>
      </c>
      <c r="BI402" s="211">
        <f>IF(N402="nulová",J402,0)</f>
        <v>0</v>
      </c>
      <c r="BJ402" s="17" t="s">
        <v>84</v>
      </c>
      <c r="BK402" s="211">
        <f>ROUND(I402*H402,2)</f>
        <v>0</v>
      </c>
      <c r="BL402" s="17" t="s">
        <v>599</v>
      </c>
      <c r="BM402" s="17" t="s">
        <v>600</v>
      </c>
    </row>
    <row r="403" s="11" customFormat="1">
      <c r="B403" s="215"/>
      <c r="C403" s="216"/>
      <c r="D403" s="212" t="s">
        <v>130</v>
      </c>
      <c r="E403" s="217" t="s">
        <v>19</v>
      </c>
      <c r="F403" s="218" t="s">
        <v>601</v>
      </c>
      <c r="G403" s="216"/>
      <c r="H403" s="217" t="s">
        <v>19</v>
      </c>
      <c r="I403" s="219"/>
      <c r="J403" s="216"/>
      <c r="K403" s="216"/>
      <c r="L403" s="220"/>
      <c r="M403" s="221"/>
      <c r="N403" s="222"/>
      <c r="O403" s="222"/>
      <c r="P403" s="222"/>
      <c r="Q403" s="222"/>
      <c r="R403" s="222"/>
      <c r="S403" s="222"/>
      <c r="T403" s="223"/>
      <c r="AT403" s="224" t="s">
        <v>130</v>
      </c>
      <c r="AU403" s="224" t="s">
        <v>86</v>
      </c>
      <c r="AV403" s="11" t="s">
        <v>84</v>
      </c>
      <c r="AW403" s="11" t="s">
        <v>37</v>
      </c>
      <c r="AX403" s="11" t="s">
        <v>76</v>
      </c>
      <c r="AY403" s="224" t="s">
        <v>119</v>
      </c>
    </row>
    <row r="404" s="12" customFormat="1">
      <c r="B404" s="225"/>
      <c r="C404" s="226"/>
      <c r="D404" s="212" t="s">
        <v>130</v>
      </c>
      <c r="E404" s="227" t="s">
        <v>19</v>
      </c>
      <c r="F404" s="228" t="s">
        <v>602</v>
      </c>
      <c r="G404" s="226"/>
      <c r="H404" s="229">
        <v>1</v>
      </c>
      <c r="I404" s="230"/>
      <c r="J404" s="226"/>
      <c r="K404" s="226"/>
      <c r="L404" s="231"/>
      <c r="M404" s="232"/>
      <c r="N404" s="233"/>
      <c r="O404" s="233"/>
      <c r="P404" s="233"/>
      <c r="Q404" s="233"/>
      <c r="R404" s="233"/>
      <c r="S404" s="233"/>
      <c r="T404" s="234"/>
      <c r="AT404" s="235" t="s">
        <v>130</v>
      </c>
      <c r="AU404" s="235" t="s">
        <v>86</v>
      </c>
      <c r="AV404" s="12" t="s">
        <v>86</v>
      </c>
      <c r="AW404" s="12" t="s">
        <v>37</v>
      </c>
      <c r="AX404" s="12" t="s">
        <v>76</v>
      </c>
      <c r="AY404" s="235" t="s">
        <v>119</v>
      </c>
    </row>
    <row r="405" s="12" customFormat="1">
      <c r="B405" s="225"/>
      <c r="C405" s="226"/>
      <c r="D405" s="212" t="s">
        <v>130</v>
      </c>
      <c r="E405" s="227" t="s">
        <v>19</v>
      </c>
      <c r="F405" s="228" t="s">
        <v>603</v>
      </c>
      <c r="G405" s="226"/>
      <c r="H405" s="229">
        <v>1</v>
      </c>
      <c r="I405" s="230"/>
      <c r="J405" s="226"/>
      <c r="K405" s="226"/>
      <c r="L405" s="231"/>
      <c r="M405" s="232"/>
      <c r="N405" s="233"/>
      <c r="O405" s="233"/>
      <c r="P405" s="233"/>
      <c r="Q405" s="233"/>
      <c r="R405" s="233"/>
      <c r="S405" s="233"/>
      <c r="T405" s="234"/>
      <c r="AT405" s="235" t="s">
        <v>130</v>
      </c>
      <c r="AU405" s="235" t="s">
        <v>86</v>
      </c>
      <c r="AV405" s="12" t="s">
        <v>86</v>
      </c>
      <c r="AW405" s="12" t="s">
        <v>37</v>
      </c>
      <c r="AX405" s="12" t="s">
        <v>76</v>
      </c>
      <c r="AY405" s="235" t="s">
        <v>119</v>
      </c>
    </row>
    <row r="406" s="13" customFormat="1">
      <c r="B406" s="236"/>
      <c r="C406" s="237"/>
      <c r="D406" s="212" t="s">
        <v>130</v>
      </c>
      <c r="E406" s="238" t="s">
        <v>19</v>
      </c>
      <c r="F406" s="239" t="s">
        <v>143</v>
      </c>
      <c r="G406" s="237"/>
      <c r="H406" s="240">
        <v>2</v>
      </c>
      <c r="I406" s="241"/>
      <c r="J406" s="237"/>
      <c r="K406" s="237"/>
      <c r="L406" s="242"/>
      <c r="M406" s="268"/>
      <c r="N406" s="269"/>
      <c r="O406" s="269"/>
      <c r="P406" s="269"/>
      <c r="Q406" s="269"/>
      <c r="R406" s="269"/>
      <c r="S406" s="269"/>
      <c r="T406" s="270"/>
      <c r="AT406" s="246" t="s">
        <v>130</v>
      </c>
      <c r="AU406" s="246" t="s">
        <v>86</v>
      </c>
      <c r="AV406" s="13" t="s">
        <v>126</v>
      </c>
      <c r="AW406" s="13" t="s">
        <v>37</v>
      </c>
      <c r="AX406" s="13" t="s">
        <v>84</v>
      </c>
      <c r="AY406" s="246" t="s">
        <v>119</v>
      </c>
    </row>
    <row r="407" s="1" customFormat="1" ht="6.96" customHeight="1">
      <c r="B407" s="57"/>
      <c r="C407" s="58"/>
      <c r="D407" s="58"/>
      <c r="E407" s="58"/>
      <c r="F407" s="58"/>
      <c r="G407" s="58"/>
      <c r="H407" s="58"/>
      <c r="I407" s="150"/>
      <c r="J407" s="58"/>
      <c r="K407" s="58"/>
      <c r="L407" s="43"/>
    </row>
  </sheetData>
  <sheetProtection sheet="1" autoFilter="0" formatColumns="0" formatRows="0" objects="1" scenarios="1" spinCount="100000" saltValue="vWKMXmjJu54vMaoEHbiRdEN5TRon3pweDE8FeCWHHUi5O9cobfj1Y8XMHZ+vlIqnbhgiqGOo31kQyafwklF4bw==" hashValue="9Rrjth2bAN6VDri0k28SqjvMS64Y8iEgWbqyAleZclfOPOOjSOz2Pwi6E41Zentge7XPe0h74WAzA84MIrW5ZQ==" algorithmName="SHA-512" password="CC35"/>
  <autoFilter ref="C88:K406"/>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1" customWidth="1"/>
    <col min="2" max="2" width="1.664063" style="271" customWidth="1"/>
    <col min="3" max="4" width="5" style="271" customWidth="1"/>
    <col min="5" max="5" width="11.67" style="271" customWidth="1"/>
    <col min="6" max="6" width="9.17" style="271" customWidth="1"/>
    <col min="7" max="7" width="5" style="271" customWidth="1"/>
    <col min="8" max="8" width="77.83" style="271" customWidth="1"/>
    <col min="9" max="10" width="20" style="271" customWidth="1"/>
    <col min="11" max="11" width="1.664063" style="271" customWidth="1"/>
  </cols>
  <sheetData>
    <row r="1" ht="37.5" customHeight="1"/>
    <row r="2" ht="7.5" customHeight="1">
      <c r="B2" s="272"/>
      <c r="C2" s="273"/>
      <c r="D2" s="273"/>
      <c r="E2" s="273"/>
      <c r="F2" s="273"/>
      <c r="G2" s="273"/>
      <c r="H2" s="273"/>
      <c r="I2" s="273"/>
      <c r="J2" s="273"/>
      <c r="K2" s="274"/>
    </row>
    <row r="3" s="15" customFormat="1" ht="45" customHeight="1">
      <c r="B3" s="275"/>
      <c r="C3" s="276" t="s">
        <v>604</v>
      </c>
      <c r="D3" s="276"/>
      <c r="E3" s="276"/>
      <c r="F3" s="276"/>
      <c r="G3" s="276"/>
      <c r="H3" s="276"/>
      <c r="I3" s="276"/>
      <c r="J3" s="276"/>
      <c r="K3" s="277"/>
    </row>
    <row r="4" ht="25.5" customHeight="1">
      <c r="B4" s="278"/>
      <c r="C4" s="279" t="s">
        <v>605</v>
      </c>
      <c r="D4" s="279"/>
      <c r="E4" s="279"/>
      <c r="F4" s="279"/>
      <c r="G4" s="279"/>
      <c r="H4" s="279"/>
      <c r="I4" s="279"/>
      <c r="J4" s="279"/>
      <c r="K4" s="280"/>
    </row>
    <row r="5" ht="5.25" customHeight="1">
      <c r="B5" s="278"/>
      <c r="C5" s="281"/>
      <c r="D5" s="281"/>
      <c r="E5" s="281"/>
      <c r="F5" s="281"/>
      <c r="G5" s="281"/>
      <c r="H5" s="281"/>
      <c r="I5" s="281"/>
      <c r="J5" s="281"/>
      <c r="K5" s="280"/>
    </row>
    <row r="6" ht="15" customHeight="1">
      <c r="B6" s="278"/>
      <c r="C6" s="282" t="s">
        <v>606</v>
      </c>
      <c r="D6" s="282"/>
      <c r="E6" s="282"/>
      <c r="F6" s="282"/>
      <c r="G6" s="282"/>
      <c r="H6" s="282"/>
      <c r="I6" s="282"/>
      <c r="J6" s="282"/>
      <c r="K6" s="280"/>
    </row>
    <row r="7" ht="15" customHeight="1">
      <c r="B7" s="283"/>
      <c r="C7" s="282" t="s">
        <v>607</v>
      </c>
      <c r="D7" s="282"/>
      <c r="E7" s="282"/>
      <c r="F7" s="282"/>
      <c r="G7" s="282"/>
      <c r="H7" s="282"/>
      <c r="I7" s="282"/>
      <c r="J7" s="282"/>
      <c r="K7" s="280"/>
    </row>
    <row r="8" ht="12.75" customHeight="1">
      <c r="B8" s="283"/>
      <c r="C8" s="282"/>
      <c r="D8" s="282"/>
      <c r="E8" s="282"/>
      <c r="F8" s="282"/>
      <c r="G8" s="282"/>
      <c r="H8" s="282"/>
      <c r="I8" s="282"/>
      <c r="J8" s="282"/>
      <c r="K8" s="280"/>
    </row>
    <row r="9" ht="15" customHeight="1">
      <c r="B9" s="283"/>
      <c r="C9" s="282" t="s">
        <v>608</v>
      </c>
      <c r="D9" s="282"/>
      <c r="E9" s="282"/>
      <c r="F9" s="282"/>
      <c r="G9" s="282"/>
      <c r="H9" s="282"/>
      <c r="I9" s="282"/>
      <c r="J9" s="282"/>
      <c r="K9" s="280"/>
    </row>
    <row r="10" ht="15" customHeight="1">
      <c r="B10" s="283"/>
      <c r="C10" s="282"/>
      <c r="D10" s="282" t="s">
        <v>609</v>
      </c>
      <c r="E10" s="282"/>
      <c r="F10" s="282"/>
      <c r="G10" s="282"/>
      <c r="H10" s="282"/>
      <c r="I10" s="282"/>
      <c r="J10" s="282"/>
      <c r="K10" s="280"/>
    </row>
    <row r="11" ht="15" customHeight="1">
      <c r="B11" s="283"/>
      <c r="C11" s="284"/>
      <c r="D11" s="282" t="s">
        <v>610</v>
      </c>
      <c r="E11" s="282"/>
      <c r="F11" s="282"/>
      <c r="G11" s="282"/>
      <c r="H11" s="282"/>
      <c r="I11" s="282"/>
      <c r="J11" s="282"/>
      <c r="K11" s="280"/>
    </row>
    <row r="12" ht="15" customHeight="1">
      <c r="B12" s="283"/>
      <c r="C12" s="284"/>
      <c r="D12" s="282"/>
      <c r="E12" s="282"/>
      <c r="F12" s="282"/>
      <c r="G12" s="282"/>
      <c r="H12" s="282"/>
      <c r="I12" s="282"/>
      <c r="J12" s="282"/>
      <c r="K12" s="280"/>
    </row>
    <row r="13" ht="15" customHeight="1">
      <c r="B13" s="283"/>
      <c r="C13" s="284"/>
      <c r="D13" s="285" t="s">
        <v>611</v>
      </c>
      <c r="E13" s="282"/>
      <c r="F13" s="282"/>
      <c r="G13" s="282"/>
      <c r="H13" s="282"/>
      <c r="I13" s="282"/>
      <c r="J13" s="282"/>
      <c r="K13" s="280"/>
    </row>
    <row r="14" ht="12.75" customHeight="1">
      <c r="B14" s="283"/>
      <c r="C14" s="284"/>
      <c r="D14" s="284"/>
      <c r="E14" s="284"/>
      <c r="F14" s="284"/>
      <c r="G14" s="284"/>
      <c r="H14" s="284"/>
      <c r="I14" s="284"/>
      <c r="J14" s="284"/>
      <c r="K14" s="280"/>
    </row>
    <row r="15" ht="15" customHeight="1">
      <c r="B15" s="283"/>
      <c r="C15" s="284"/>
      <c r="D15" s="282" t="s">
        <v>612</v>
      </c>
      <c r="E15" s="282"/>
      <c r="F15" s="282"/>
      <c r="G15" s="282"/>
      <c r="H15" s="282"/>
      <c r="I15" s="282"/>
      <c r="J15" s="282"/>
      <c r="K15" s="280"/>
    </row>
    <row r="16" ht="15" customHeight="1">
      <c r="B16" s="283"/>
      <c r="C16" s="284"/>
      <c r="D16" s="282" t="s">
        <v>613</v>
      </c>
      <c r="E16" s="282"/>
      <c r="F16" s="282"/>
      <c r="G16" s="282"/>
      <c r="H16" s="282"/>
      <c r="I16" s="282"/>
      <c r="J16" s="282"/>
      <c r="K16" s="280"/>
    </row>
    <row r="17" ht="15" customHeight="1">
      <c r="B17" s="283"/>
      <c r="C17" s="284"/>
      <c r="D17" s="282" t="s">
        <v>614</v>
      </c>
      <c r="E17" s="282"/>
      <c r="F17" s="282"/>
      <c r="G17" s="282"/>
      <c r="H17" s="282"/>
      <c r="I17" s="282"/>
      <c r="J17" s="282"/>
      <c r="K17" s="280"/>
    </row>
    <row r="18" ht="15" customHeight="1">
      <c r="B18" s="283"/>
      <c r="C18" s="284"/>
      <c r="D18" s="284"/>
      <c r="E18" s="286" t="s">
        <v>83</v>
      </c>
      <c r="F18" s="282" t="s">
        <v>615</v>
      </c>
      <c r="G18" s="282"/>
      <c r="H18" s="282"/>
      <c r="I18" s="282"/>
      <c r="J18" s="282"/>
      <c r="K18" s="280"/>
    </row>
    <row r="19" ht="15" customHeight="1">
      <c r="B19" s="283"/>
      <c r="C19" s="284"/>
      <c r="D19" s="284"/>
      <c r="E19" s="286" t="s">
        <v>616</v>
      </c>
      <c r="F19" s="282" t="s">
        <v>617</v>
      </c>
      <c r="G19" s="282"/>
      <c r="H19" s="282"/>
      <c r="I19" s="282"/>
      <c r="J19" s="282"/>
      <c r="K19" s="280"/>
    </row>
    <row r="20" ht="15" customHeight="1">
      <c r="B20" s="283"/>
      <c r="C20" s="284"/>
      <c r="D20" s="284"/>
      <c r="E20" s="286" t="s">
        <v>618</v>
      </c>
      <c r="F20" s="282" t="s">
        <v>619</v>
      </c>
      <c r="G20" s="282"/>
      <c r="H20" s="282"/>
      <c r="I20" s="282"/>
      <c r="J20" s="282"/>
      <c r="K20" s="280"/>
    </row>
    <row r="21" ht="15" customHeight="1">
      <c r="B21" s="283"/>
      <c r="C21" s="284"/>
      <c r="D21" s="284"/>
      <c r="E21" s="286" t="s">
        <v>620</v>
      </c>
      <c r="F21" s="282" t="s">
        <v>621</v>
      </c>
      <c r="G21" s="282"/>
      <c r="H21" s="282"/>
      <c r="I21" s="282"/>
      <c r="J21" s="282"/>
      <c r="K21" s="280"/>
    </row>
    <row r="22" ht="15" customHeight="1">
      <c r="B22" s="283"/>
      <c r="C22" s="284"/>
      <c r="D22" s="284"/>
      <c r="E22" s="286" t="s">
        <v>622</v>
      </c>
      <c r="F22" s="282" t="s">
        <v>623</v>
      </c>
      <c r="G22" s="282"/>
      <c r="H22" s="282"/>
      <c r="I22" s="282"/>
      <c r="J22" s="282"/>
      <c r="K22" s="280"/>
    </row>
    <row r="23" ht="15" customHeight="1">
      <c r="B23" s="283"/>
      <c r="C23" s="284"/>
      <c r="D23" s="284"/>
      <c r="E23" s="286" t="s">
        <v>624</v>
      </c>
      <c r="F23" s="282" t="s">
        <v>625</v>
      </c>
      <c r="G23" s="282"/>
      <c r="H23" s="282"/>
      <c r="I23" s="282"/>
      <c r="J23" s="282"/>
      <c r="K23" s="280"/>
    </row>
    <row r="24" ht="12.75" customHeight="1">
      <c r="B24" s="283"/>
      <c r="C24" s="284"/>
      <c r="D24" s="284"/>
      <c r="E24" s="284"/>
      <c r="F24" s="284"/>
      <c r="G24" s="284"/>
      <c r="H24" s="284"/>
      <c r="I24" s="284"/>
      <c r="J24" s="284"/>
      <c r="K24" s="280"/>
    </row>
    <row r="25" ht="15" customHeight="1">
      <c r="B25" s="283"/>
      <c r="C25" s="282" t="s">
        <v>626</v>
      </c>
      <c r="D25" s="282"/>
      <c r="E25" s="282"/>
      <c r="F25" s="282"/>
      <c r="G25" s="282"/>
      <c r="H25" s="282"/>
      <c r="I25" s="282"/>
      <c r="J25" s="282"/>
      <c r="K25" s="280"/>
    </row>
    <row r="26" ht="15" customHeight="1">
      <c r="B26" s="283"/>
      <c r="C26" s="282" t="s">
        <v>627</v>
      </c>
      <c r="D26" s="282"/>
      <c r="E26" s="282"/>
      <c r="F26" s="282"/>
      <c r="G26" s="282"/>
      <c r="H26" s="282"/>
      <c r="I26" s="282"/>
      <c r="J26" s="282"/>
      <c r="K26" s="280"/>
    </row>
    <row r="27" ht="15" customHeight="1">
      <c r="B27" s="283"/>
      <c r="C27" s="282"/>
      <c r="D27" s="282" t="s">
        <v>628</v>
      </c>
      <c r="E27" s="282"/>
      <c r="F27" s="282"/>
      <c r="G27" s="282"/>
      <c r="H27" s="282"/>
      <c r="I27" s="282"/>
      <c r="J27" s="282"/>
      <c r="K27" s="280"/>
    </row>
    <row r="28" ht="15" customHeight="1">
      <c r="B28" s="283"/>
      <c r="C28" s="284"/>
      <c r="D28" s="282" t="s">
        <v>629</v>
      </c>
      <c r="E28" s="282"/>
      <c r="F28" s="282"/>
      <c r="G28" s="282"/>
      <c r="H28" s="282"/>
      <c r="I28" s="282"/>
      <c r="J28" s="282"/>
      <c r="K28" s="280"/>
    </row>
    <row r="29" ht="12.75" customHeight="1">
      <c r="B29" s="283"/>
      <c r="C29" s="284"/>
      <c r="D29" s="284"/>
      <c r="E29" s="284"/>
      <c r="F29" s="284"/>
      <c r="G29" s="284"/>
      <c r="H29" s="284"/>
      <c r="I29" s="284"/>
      <c r="J29" s="284"/>
      <c r="K29" s="280"/>
    </row>
    <row r="30" ht="15" customHeight="1">
      <c r="B30" s="283"/>
      <c r="C30" s="284"/>
      <c r="D30" s="282" t="s">
        <v>630</v>
      </c>
      <c r="E30" s="282"/>
      <c r="F30" s="282"/>
      <c r="G30" s="282"/>
      <c r="H30" s="282"/>
      <c r="I30" s="282"/>
      <c r="J30" s="282"/>
      <c r="K30" s="280"/>
    </row>
    <row r="31" ht="15" customHeight="1">
      <c r="B31" s="283"/>
      <c r="C31" s="284"/>
      <c r="D31" s="282" t="s">
        <v>631</v>
      </c>
      <c r="E31" s="282"/>
      <c r="F31" s="282"/>
      <c r="G31" s="282"/>
      <c r="H31" s="282"/>
      <c r="I31" s="282"/>
      <c r="J31" s="282"/>
      <c r="K31" s="280"/>
    </row>
    <row r="32" ht="12.75" customHeight="1">
      <c r="B32" s="283"/>
      <c r="C32" s="284"/>
      <c r="D32" s="284"/>
      <c r="E32" s="284"/>
      <c r="F32" s="284"/>
      <c r="G32" s="284"/>
      <c r="H32" s="284"/>
      <c r="I32" s="284"/>
      <c r="J32" s="284"/>
      <c r="K32" s="280"/>
    </row>
    <row r="33" ht="15" customHeight="1">
      <c r="B33" s="283"/>
      <c r="C33" s="284"/>
      <c r="D33" s="282" t="s">
        <v>632</v>
      </c>
      <c r="E33" s="282"/>
      <c r="F33" s="282"/>
      <c r="G33" s="282"/>
      <c r="H33" s="282"/>
      <c r="I33" s="282"/>
      <c r="J33" s="282"/>
      <c r="K33" s="280"/>
    </row>
    <row r="34" ht="15" customHeight="1">
      <c r="B34" s="283"/>
      <c r="C34" s="284"/>
      <c r="D34" s="282" t="s">
        <v>633</v>
      </c>
      <c r="E34" s="282"/>
      <c r="F34" s="282"/>
      <c r="G34" s="282"/>
      <c r="H34" s="282"/>
      <c r="I34" s="282"/>
      <c r="J34" s="282"/>
      <c r="K34" s="280"/>
    </row>
    <row r="35" ht="15" customHeight="1">
      <c r="B35" s="283"/>
      <c r="C35" s="284"/>
      <c r="D35" s="282" t="s">
        <v>634</v>
      </c>
      <c r="E35" s="282"/>
      <c r="F35" s="282"/>
      <c r="G35" s="282"/>
      <c r="H35" s="282"/>
      <c r="I35" s="282"/>
      <c r="J35" s="282"/>
      <c r="K35" s="280"/>
    </row>
    <row r="36" ht="15" customHeight="1">
      <c r="B36" s="283"/>
      <c r="C36" s="284"/>
      <c r="D36" s="282"/>
      <c r="E36" s="285" t="s">
        <v>105</v>
      </c>
      <c r="F36" s="282"/>
      <c r="G36" s="282" t="s">
        <v>635</v>
      </c>
      <c r="H36" s="282"/>
      <c r="I36" s="282"/>
      <c r="J36" s="282"/>
      <c r="K36" s="280"/>
    </row>
    <row r="37" ht="30.75" customHeight="1">
      <c r="B37" s="283"/>
      <c r="C37" s="284"/>
      <c r="D37" s="282"/>
      <c r="E37" s="285" t="s">
        <v>636</v>
      </c>
      <c r="F37" s="282"/>
      <c r="G37" s="282" t="s">
        <v>637</v>
      </c>
      <c r="H37" s="282"/>
      <c r="I37" s="282"/>
      <c r="J37" s="282"/>
      <c r="K37" s="280"/>
    </row>
    <row r="38" ht="15" customHeight="1">
      <c r="B38" s="283"/>
      <c r="C38" s="284"/>
      <c r="D38" s="282"/>
      <c r="E38" s="285" t="s">
        <v>57</v>
      </c>
      <c r="F38" s="282"/>
      <c r="G38" s="282" t="s">
        <v>638</v>
      </c>
      <c r="H38" s="282"/>
      <c r="I38" s="282"/>
      <c r="J38" s="282"/>
      <c r="K38" s="280"/>
    </row>
    <row r="39" ht="15" customHeight="1">
      <c r="B39" s="283"/>
      <c r="C39" s="284"/>
      <c r="D39" s="282"/>
      <c r="E39" s="285" t="s">
        <v>58</v>
      </c>
      <c r="F39" s="282"/>
      <c r="G39" s="282" t="s">
        <v>639</v>
      </c>
      <c r="H39" s="282"/>
      <c r="I39" s="282"/>
      <c r="J39" s="282"/>
      <c r="K39" s="280"/>
    </row>
    <row r="40" ht="15" customHeight="1">
      <c r="B40" s="283"/>
      <c r="C40" s="284"/>
      <c r="D40" s="282"/>
      <c r="E40" s="285" t="s">
        <v>106</v>
      </c>
      <c r="F40" s="282"/>
      <c r="G40" s="282" t="s">
        <v>640</v>
      </c>
      <c r="H40" s="282"/>
      <c r="I40" s="282"/>
      <c r="J40" s="282"/>
      <c r="K40" s="280"/>
    </row>
    <row r="41" ht="15" customHeight="1">
      <c r="B41" s="283"/>
      <c r="C41" s="284"/>
      <c r="D41" s="282"/>
      <c r="E41" s="285" t="s">
        <v>107</v>
      </c>
      <c r="F41" s="282"/>
      <c r="G41" s="282" t="s">
        <v>641</v>
      </c>
      <c r="H41" s="282"/>
      <c r="I41" s="282"/>
      <c r="J41" s="282"/>
      <c r="K41" s="280"/>
    </row>
    <row r="42" ht="15" customHeight="1">
      <c r="B42" s="283"/>
      <c r="C42" s="284"/>
      <c r="D42" s="282"/>
      <c r="E42" s="285" t="s">
        <v>642</v>
      </c>
      <c r="F42" s="282"/>
      <c r="G42" s="282" t="s">
        <v>643</v>
      </c>
      <c r="H42" s="282"/>
      <c r="I42" s="282"/>
      <c r="J42" s="282"/>
      <c r="K42" s="280"/>
    </row>
    <row r="43" ht="15" customHeight="1">
      <c r="B43" s="283"/>
      <c r="C43" s="284"/>
      <c r="D43" s="282"/>
      <c r="E43" s="285"/>
      <c r="F43" s="282"/>
      <c r="G43" s="282" t="s">
        <v>644</v>
      </c>
      <c r="H43" s="282"/>
      <c r="I43" s="282"/>
      <c r="J43" s="282"/>
      <c r="K43" s="280"/>
    </row>
    <row r="44" ht="15" customHeight="1">
      <c r="B44" s="283"/>
      <c r="C44" s="284"/>
      <c r="D44" s="282"/>
      <c r="E44" s="285" t="s">
        <v>645</v>
      </c>
      <c r="F44" s="282"/>
      <c r="G44" s="282" t="s">
        <v>646</v>
      </c>
      <c r="H44" s="282"/>
      <c r="I44" s="282"/>
      <c r="J44" s="282"/>
      <c r="K44" s="280"/>
    </row>
    <row r="45" ht="15" customHeight="1">
      <c r="B45" s="283"/>
      <c r="C45" s="284"/>
      <c r="D45" s="282"/>
      <c r="E45" s="285" t="s">
        <v>109</v>
      </c>
      <c r="F45" s="282"/>
      <c r="G45" s="282" t="s">
        <v>647</v>
      </c>
      <c r="H45" s="282"/>
      <c r="I45" s="282"/>
      <c r="J45" s="282"/>
      <c r="K45" s="280"/>
    </row>
    <row r="46" ht="12.75" customHeight="1">
      <c r="B46" s="283"/>
      <c r="C46" s="284"/>
      <c r="D46" s="282"/>
      <c r="E46" s="282"/>
      <c r="F46" s="282"/>
      <c r="G46" s="282"/>
      <c r="H46" s="282"/>
      <c r="I46" s="282"/>
      <c r="J46" s="282"/>
      <c r="K46" s="280"/>
    </row>
    <row r="47" ht="15" customHeight="1">
      <c r="B47" s="283"/>
      <c r="C47" s="284"/>
      <c r="D47" s="282" t="s">
        <v>648</v>
      </c>
      <c r="E47" s="282"/>
      <c r="F47" s="282"/>
      <c r="G47" s="282"/>
      <c r="H47" s="282"/>
      <c r="I47" s="282"/>
      <c r="J47" s="282"/>
      <c r="K47" s="280"/>
    </row>
    <row r="48" ht="15" customHeight="1">
      <c r="B48" s="283"/>
      <c r="C48" s="284"/>
      <c r="D48" s="284"/>
      <c r="E48" s="282" t="s">
        <v>649</v>
      </c>
      <c r="F48" s="282"/>
      <c r="G48" s="282"/>
      <c r="H48" s="282"/>
      <c r="I48" s="282"/>
      <c r="J48" s="282"/>
      <c r="K48" s="280"/>
    </row>
    <row r="49" ht="15" customHeight="1">
      <c r="B49" s="283"/>
      <c r="C49" s="284"/>
      <c r="D49" s="284"/>
      <c r="E49" s="282" t="s">
        <v>650</v>
      </c>
      <c r="F49" s="282"/>
      <c r="G49" s="282"/>
      <c r="H49" s="282"/>
      <c r="I49" s="282"/>
      <c r="J49" s="282"/>
      <c r="K49" s="280"/>
    </row>
    <row r="50" ht="15" customHeight="1">
      <c r="B50" s="283"/>
      <c r="C50" s="284"/>
      <c r="D50" s="284"/>
      <c r="E50" s="282" t="s">
        <v>651</v>
      </c>
      <c r="F50" s="282"/>
      <c r="G50" s="282"/>
      <c r="H50" s="282"/>
      <c r="I50" s="282"/>
      <c r="J50" s="282"/>
      <c r="K50" s="280"/>
    </row>
    <row r="51" ht="15" customHeight="1">
      <c r="B51" s="283"/>
      <c r="C51" s="284"/>
      <c r="D51" s="282" t="s">
        <v>652</v>
      </c>
      <c r="E51" s="282"/>
      <c r="F51" s="282"/>
      <c r="G51" s="282"/>
      <c r="H51" s="282"/>
      <c r="I51" s="282"/>
      <c r="J51" s="282"/>
      <c r="K51" s="280"/>
    </row>
    <row r="52" ht="25.5" customHeight="1">
      <c r="B52" s="278"/>
      <c r="C52" s="279" t="s">
        <v>653</v>
      </c>
      <c r="D52" s="279"/>
      <c r="E52" s="279"/>
      <c r="F52" s="279"/>
      <c r="G52" s="279"/>
      <c r="H52" s="279"/>
      <c r="I52" s="279"/>
      <c r="J52" s="279"/>
      <c r="K52" s="280"/>
    </row>
    <row r="53" ht="5.25" customHeight="1">
      <c r="B53" s="278"/>
      <c r="C53" s="281"/>
      <c r="D53" s="281"/>
      <c r="E53" s="281"/>
      <c r="F53" s="281"/>
      <c r="G53" s="281"/>
      <c r="H53" s="281"/>
      <c r="I53" s="281"/>
      <c r="J53" s="281"/>
      <c r="K53" s="280"/>
    </row>
    <row r="54" ht="15" customHeight="1">
      <c r="B54" s="278"/>
      <c r="C54" s="282" t="s">
        <v>654</v>
      </c>
      <c r="D54" s="282"/>
      <c r="E54" s="282"/>
      <c r="F54" s="282"/>
      <c r="G54" s="282"/>
      <c r="H54" s="282"/>
      <c r="I54" s="282"/>
      <c r="J54" s="282"/>
      <c r="K54" s="280"/>
    </row>
    <row r="55" ht="15" customHeight="1">
      <c r="B55" s="278"/>
      <c r="C55" s="282" t="s">
        <v>655</v>
      </c>
      <c r="D55" s="282"/>
      <c r="E55" s="282"/>
      <c r="F55" s="282"/>
      <c r="G55" s="282"/>
      <c r="H55" s="282"/>
      <c r="I55" s="282"/>
      <c r="J55" s="282"/>
      <c r="K55" s="280"/>
    </row>
    <row r="56" ht="12.75" customHeight="1">
      <c r="B56" s="278"/>
      <c r="C56" s="282"/>
      <c r="D56" s="282"/>
      <c r="E56" s="282"/>
      <c r="F56" s="282"/>
      <c r="G56" s="282"/>
      <c r="H56" s="282"/>
      <c r="I56" s="282"/>
      <c r="J56" s="282"/>
      <c r="K56" s="280"/>
    </row>
    <row r="57" ht="15" customHeight="1">
      <c r="B57" s="278"/>
      <c r="C57" s="282" t="s">
        <v>656</v>
      </c>
      <c r="D57" s="282"/>
      <c r="E57" s="282"/>
      <c r="F57" s="282"/>
      <c r="G57" s="282"/>
      <c r="H57" s="282"/>
      <c r="I57" s="282"/>
      <c r="J57" s="282"/>
      <c r="K57" s="280"/>
    </row>
    <row r="58" ht="15" customHeight="1">
      <c r="B58" s="278"/>
      <c r="C58" s="284"/>
      <c r="D58" s="282" t="s">
        <v>657</v>
      </c>
      <c r="E58" s="282"/>
      <c r="F58" s="282"/>
      <c r="G58" s="282"/>
      <c r="H58" s="282"/>
      <c r="I58" s="282"/>
      <c r="J58" s="282"/>
      <c r="K58" s="280"/>
    </row>
    <row r="59" ht="15" customHeight="1">
      <c r="B59" s="278"/>
      <c r="C59" s="284"/>
      <c r="D59" s="282" t="s">
        <v>658</v>
      </c>
      <c r="E59" s="282"/>
      <c r="F59" s="282"/>
      <c r="G59" s="282"/>
      <c r="H59" s="282"/>
      <c r="I59" s="282"/>
      <c r="J59" s="282"/>
      <c r="K59" s="280"/>
    </row>
    <row r="60" ht="15" customHeight="1">
      <c r="B60" s="278"/>
      <c r="C60" s="284"/>
      <c r="D60" s="282" t="s">
        <v>659</v>
      </c>
      <c r="E60" s="282"/>
      <c r="F60" s="282"/>
      <c r="G60" s="282"/>
      <c r="H60" s="282"/>
      <c r="I60" s="282"/>
      <c r="J60" s="282"/>
      <c r="K60" s="280"/>
    </row>
    <row r="61" ht="15" customHeight="1">
      <c r="B61" s="278"/>
      <c r="C61" s="284"/>
      <c r="D61" s="282" t="s">
        <v>660</v>
      </c>
      <c r="E61" s="282"/>
      <c r="F61" s="282"/>
      <c r="G61" s="282"/>
      <c r="H61" s="282"/>
      <c r="I61" s="282"/>
      <c r="J61" s="282"/>
      <c r="K61" s="280"/>
    </row>
    <row r="62" ht="15" customHeight="1">
      <c r="B62" s="278"/>
      <c r="C62" s="284"/>
      <c r="D62" s="287" t="s">
        <v>661</v>
      </c>
      <c r="E62" s="287"/>
      <c r="F62" s="287"/>
      <c r="G62" s="287"/>
      <c r="H62" s="287"/>
      <c r="I62" s="287"/>
      <c r="J62" s="287"/>
      <c r="K62" s="280"/>
    </row>
    <row r="63" ht="15" customHeight="1">
      <c r="B63" s="278"/>
      <c r="C63" s="284"/>
      <c r="D63" s="282" t="s">
        <v>662</v>
      </c>
      <c r="E63" s="282"/>
      <c r="F63" s="282"/>
      <c r="G63" s="282"/>
      <c r="H63" s="282"/>
      <c r="I63" s="282"/>
      <c r="J63" s="282"/>
      <c r="K63" s="280"/>
    </row>
    <row r="64" ht="12.75" customHeight="1">
      <c r="B64" s="278"/>
      <c r="C64" s="284"/>
      <c r="D64" s="284"/>
      <c r="E64" s="288"/>
      <c r="F64" s="284"/>
      <c r="G64" s="284"/>
      <c r="H64" s="284"/>
      <c r="I64" s="284"/>
      <c r="J64" s="284"/>
      <c r="K64" s="280"/>
    </row>
    <row r="65" ht="15" customHeight="1">
      <c r="B65" s="278"/>
      <c r="C65" s="284"/>
      <c r="D65" s="282" t="s">
        <v>663</v>
      </c>
      <c r="E65" s="282"/>
      <c r="F65" s="282"/>
      <c r="G65" s="282"/>
      <c r="H65" s="282"/>
      <c r="I65" s="282"/>
      <c r="J65" s="282"/>
      <c r="K65" s="280"/>
    </row>
    <row r="66" ht="15" customHeight="1">
      <c r="B66" s="278"/>
      <c r="C66" s="284"/>
      <c r="D66" s="287" t="s">
        <v>664</v>
      </c>
      <c r="E66" s="287"/>
      <c r="F66" s="287"/>
      <c r="G66" s="287"/>
      <c r="H66" s="287"/>
      <c r="I66" s="287"/>
      <c r="J66" s="287"/>
      <c r="K66" s="280"/>
    </row>
    <row r="67" ht="15" customHeight="1">
      <c r="B67" s="278"/>
      <c r="C67" s="284"/>
      <c r="D67" s="282" t="s">
        <v>665</v>
      </c>
      <c r="E67" s="282"/>
      <c r="F67" s="282"/>
      <c r="G67" s="282"/>
      <c r="H67" s="282"/>
      <c r="I67" s="282"/>
      <c r="J67" s="282"/>
      <c r="K67" s="280"/>
    </row>
    <row r="68" ht="15" customHeight="1">
      <c r="B68" s="278"/>
      <c r="C68" s="284"/>
      <c r="D68" s="282" t="s">
        <v>666</v>
      </c>
      <c r="E68" s="282"/>
      <c r="F68" s="282"/>
      <c r="G68" s="282"/>
      <c r="H68" s="282"/>
      <c r="I68" s="282"/>
      <c r="J68" s="282"/>
      <c r="K68" s="280"/>
    </row>
    <row r="69" ht="15" customHeight="1">
      <c r="B69" s="278"/>
      <c r="C69" s="284"/>
      <c r="D69" s="282" t="s">
        <v>667</v>
      </c>
      <c r="E69" s="282"/>
      <c r="F69" s="282"/>
      <c r="G69" s="282"/>
      <c r="H69" s="282"/>
      <c r="I69" s="282"/>
      <c r="J69" s="282"/>
      <c r="K69" s="280"/>
    </row>
    <row r="70" ht="15" customHeight="1">
      <c r="B70" s="278"/>
      <c r="C70" s="284"/>
      <c r="D70" s="282" t="s">
        <v>668</v>
      </c>
      <c r="E70" s="282"/>
      <c r="F70" s="282"/>
      <c r="G70" s="282"/>
      <c r="H70" s="282"/>
      <c r="I70" s="282"/>
      <c r="J70" s="282"/>
      <c r="K70" s="280"/>
    </row>
    <row r="71" ht="12.75" customHeight="1">
      <c r="B71" s="289"/>
      <c r="C71" s="290"/>
      <c r="D71" s="290"/>
      <c r="E71" s="290"/>
      <c r="F71" s="290"/>
      <c r="G71" s="290"/>
      <c r="H71" s="290"/>
      <c r="I71" s="290"/>
      <c r="J71" s="290"/>
      <c r="K71" s="291"/>
    </row>
    <row r="72" ht="18.75" customHeight="1">
      <c r="B72" s="292"/>
      <c r="C72" s="292"/>
      <c r="D72" s="292"/>
      <c r="E72" s="292"/>
      <c r="F72" s="292"/>
      <c r="G72" s="292"/>
      <c r="H72" s="292"/>
      <c r="I72" s="292"/>
      <c r="J72" s="292"/>
      <c r="K72" s="293"/>
    </row>
    <row r="73" ht="18.75" customHeight="1">
      <c r="B73" s="293"/>
      <c r="C73" s="293"/>
      <c r="D73" s="293"/>
      <c r="E73" s="293"/>
      <c r="F73" s="293"/>
      <c r="G73" s="293"/>
      <c r="H73" s="293"/>
      <c r="I73" s="293"/>
      <c r="J73" s="293"/>
      <c r="K73" s="293"/>
    </row>
    <row r="74" ht="7.5" customHeight="1">
      <c r="B74" s="294"/>
      <c r="C74" s="295"/>
      <c r="D74" s="295"/>
      <c r="E74" s="295"/>
      <c r="F74" s="295"/>
      <c r="G74" s="295"/>
      <c r="H74" s="295"/>
      <c r="I74" s="295"/>
      <c r="J74" s="295"/>
      <c r="K74" s="296"/>
    </row>
    <row r="75" ht="45" customHeight="1">
      <c r="B75" s="297"/>
      <c r="C75" s="298" t="s">
        <v>669</v>
      </c>
      <c r="D75" s="298"/>
      <c r="E75" s="298"/>
      <c r="F75" s="298"/>
      <c r="G75" s="298"/>
      <c r="H75" s="298"/>
      <c r="I75" s="298"/>
      <c r="J75" s="298"/>
      <c r="K75" s="299"/>
    </row>
    <row r="76" ht="17.25" customHeight="1">
      <c r="B76" s="297"/>
      <c r="C76" s="300" t="s">
        <v>670</v>
      </c>
      <c r="D76" s="300"/>
      <c r="E76" s="300"/>
      <c r="F76" s="300" t="s">
        <v>671</v>
      </c>
      <c r="G76" s="301"/>
      <c r="H76" s="300" t="s">
        <v>58</v>
      </c>
      <c r="I76" s="300" t="s">
        <v>61</v>
      </c>
      <c r="J76" s="300" t="s">
        <v>672</v>
      </c>
      <c r="K76" s="299"/>
    </row>
    <row r="77" ht="17.25" customHeight="1">
      <c r="B77" s="297"/>
      <c r="C77" s="302" t="s">
        <v>673</v>
      </c>
      <c r="D77" s="302"/>
      <c r="E77" s="302"/>
      <c r="F77" s="303" t="s">
        <v>674</v>
      </c>
      <c r="G77" s="304"/>
      <c r="H77" s="302"/>
      <c r="I77" s="302"/>
      <c r="J77" s="302" t="s">
        <v>675</v>
      </c>
      <c r="K77" s="299"/>
    </row>
    <row r="78" ht="5.25" customHeight="1">
      <c r="B78" s="297"/>
      <c r="C78" s="305"/>
      <c r="D78" s="305"/>
      <c r="E78" s="305"/>
      <c r="F78" s="305"/>
      <c r="G78" s="306"/>
      <c r="H78" s="305"/>
      <c r="I78" s="305"/>
      <c r="J78" s="305"/>
      <c r="K78" s="299"/>
    </row>
    <row r="79" ht="15" customHeight="1">
      <c r="B79" s="297"/>
      <c r="C79" s="285" t="s">
        <v>57</v>
      </c>
      <c r="D79" s="305"/>
      <c r="E79" s="305"/>
      <c r="F79" s="307" t="s">
        <v>676</v>
      </c>
      <c r="G79" s="306"/>
      <c r="H79" s="285" t="s">
        <v>677</v>
      </c>
      <c r="I79" s="285" t="s">
        <v>678</v>
      </c>
      <c r="J79" s="285">
        <v>20</v>
      </c>
      <c r="K79" s="299"/>
    </row>
    <row r="80" ht="15" customHeight="1">
      <c r="B80" s="297"/>
      <c r="C80" s="285" t="s">
        <v>679</v>
      </c>
      <c r="D80" s="285"/>
      <c r="E80" s="285"/>
      <c r="F80" s="307" t="s">
        <v>676</v>
      </c>
      <c r="G80" s="306"/>
      <c r="H80" s="285" t="s">
        <v>680</v>
      </c>
      <c r="I80" s="285" t="s">
        <v>678</v>
      </c>
      <c r="J80" s="285">
        <v>120</v>
      </c>
      <c r="K80" s="299"/>
    </row>
    <row r="81" ht="15" customHeight="1">
      <c r="B81" s="308"/>
      <c r="C81" s="285" t="s">
        <v>681</v>
      </c>
      <c r="D81" s="285"/>
      <c r="E81" s="285"/>
      <c r="F81" s="307" t="s">
        <v>682</v>
      </c>
      <c r="G81" s="306"/>
      <c r="H81" s="285" t="s">
        <v>683</v>
      </c>
      <c r="I81" s="285" t="s">
        <v>678</v>
      </c>
      <c r="J81" s="285">
        <v>50</v>
      </c>
      <c r="K81" s="299"/>
    </row>
    <row r="82" ht="15" customHeight="1">
      <c r="B82" s="308"/>
      <c r="C82" s="285" t="s">
        <v>684</v>
      </c>
      <c r="D82" s="285"/>
      <c r="E82" s="285"/>
      <c r="F82" s="307" t="s">
        <v>676</v>
      </c>
      <c r="G82" s="306"/>
      <c r="H82" s="285" t="s">
        <v>685</v>
      </c>
      <c r="I82" s="285" t="s">
        <v>686</v>
      </c>
      <c r="J82" s="285"/>
      <c r="K82" s="299"/>
    </row>
    <row r="83" ht="15" customHeight="1">
      <c r="B83" s="308"/>
      <c r="C83" s="309" t="s">
        <v>687</v>
      </c>
      <c r="D83" s="309"/>
      <c r="E83" s="309"/>
      <c r="F83" s="310" t="s">
        <v>682</v>
      </c>
      <c r="G83" s="309"/>
      <c r="H83" s="309" t="s">
        <v>688</v>
      </c>
      <c r="I83" s="309" t="s">
        <v>678</v>
      </c>
      <c r="J83" s="309">
        <v>15</v>
      </c>
      <c r="K83" s="299"/>
    </row>
    <row r="84" ht="15" customHeight="1">
      <c r="B84" s="308"/>
      <c r="C84" s="309" t="s">
        <v>689</v>
      </c>
      <c r="D84" s="309"/>
      <c r="E84" s="309"/>
      <c r="F84" s="310" t="s">
        <v>682</v>
      </c>
      <c r="G84" s="309"/>
      <c r="H84" s="309" t="s">
        <v>690</v>
      </c>
      <c r="I84" s="309" t="s">
        <v>678</v>
      </c>
      <c r="J84" s="309">
        <v>15</v>
      </c>
      <c r="K84" s="299"/>
    </row>
    <row r="85" ht="15" customHeight="1">
      <c r="B85" s="308"/>
      <c r="C85" s="309" t="s">
        <v>691</v>
      </c>
      <c r="D85" s="309"/>
      <c r="E85" s="309"/>
      <c r="F85" s="310" t="s">
        <v>682</v>
      </c>
      <c r="G85" s="309"/>
      <c r="H85" s="309" t="s">
        <v>692</v>
      </c>
      <c r="I85" s="309" t="s">
        <v>678</v>
      </c>
      <c r="J85" s="309">
        <v>20</v>
      </c>
      <c r="K85" s="299"/>
    </row>
    <row r="86" ht="15" customHeight="1">
      <c r="B86" s="308"/>
      <c r="C86" s="309" t="s">
        <v>693</v>
      </c>
      <c r="D86" s="309"/>
      <c r="E86" s="309"/>
      <c r="F86" s="310" t="s">
        <v>682</v>
      </c>
      <c r="G86" s="309"/>
      <c r="H86" s="309" t="s">
        <v>694</v>
      </c>
      <c r="I86" s="309" t="s">
        <v>678</v>
      </c>
      <c r="J86" s="309">
        <v>20</v>
      </c>
      <c r="K86" s="299"/>
    </row>
    <row r="87" ht="15" customHeight="1">
      <c r="B87" s="308"/>
      <c r="C87" s="285" t="s">
        <v>695</v>
      </c>
      <c r="D87" s="285"/>
      <c r="E87" s="285"/>
      <c r="F87" s="307" t="s">
        <v>682</v>
      </c>
      <c r="G87" s="306"/>
      <c r="H87" s="285" t="s">
        <v>696</v>
      </c>
      <c r="I87" s="285" t="s">
        <v>678</v>
      </c>
      <c r="J87" s="285">
        <v>50</v>
      </c>
      <c r="K87" s="299"/>
    </row>
    <row r="88" ht="15" customHeight="1">
      <c r="B88" s="308"/>
      <c r="C88" s="285" t="s">
        <v>697</v>
      </c>
      <c r="D88" s="285"/>
      <c r="E88" s="285"/>
      <c r="F88" s="307" t="s">
        <v>682</v>
      </c>
      <c r="G88" s="306"/>
      <c r="H88" s="285" t="s">
        <v>698</v>
      </c>
      <c r="I88" s="285" t="s">
        <v>678</v>
      </c>
      <c r="J88" s="285">
        <v>20</v>
      </c>
      <c r="K88" s="299"/>
    </row>
    <row r="89" ht="15" customHeight="1">
      <c r="B89" s="308"/>
      <c r="C89" s="285" t="s">
        <v>699</v>
      </c>
      <c r="D89" s="285"/>
      <c r="E89" s="285"/>
      <c r="F89" s="307" t="s">
        <v>682</v>
      </c>
      <c r="G89" s="306"/>
      <c r="H89" s="285" t="s">
        <v>700</v>
      </c>
      <c r="I89" s="285" t="s">
        <v>678</v>
      </c>
      <c r="J89" s="285">
        <v>20</v>
      </c>
      <c r="K89" s="299"/>
    </row>
    <row r="90" ht="15" customHeight="1">
      <c r="B90" s="308"/>
      <c r="C90" s="285" t="s">
        <v>701</v>
      </c>
      <c r="D90" s="285"/>
      <c r="E90" s="285"/>
      <c r="F90" s="307" t="s">
        <v>682</v>
      </c>
      <c r="G90" s="306"/>
      <c r="H90" s="285" t="s">
        <v>702</v>
      </c>
      <c r="I90" s="285" t="s">
        <v>678</v>
      </c>
      <c r="J90" s="285">
        <v>50</v>
      </c>
      <c r="K90" s="299"/>
    </row>
    <row r="91" ht="15" customHeight="1">
      <c r="B91" s="308"/>
      <c r="C91" s="285" t="s">
        <v>703</v>
      </c>
      <c r="D91" s="285"/>
      <c r="E91" s="285"/>
      <c r="F91" s="307" t="s">
        <v>682</v>
      </c>
      <c r="G91" s="306"/>
      <c r="H91" s="285" t="s">
        <v>703</v>
      </c>
      <c r="I91" s="285" t="s">
        <v>678</v>
      </c>
      <c r="J91" s="285">
        <v>50</v>
      </c>
      <c r="K91" s="299"/>
    </row>
    <row r="92" ht="15" customHeight="1">
      <c r="B92" s="308"/>
      <c r="C92" s="285" t="s">
        <v>704</v>
      </c>
      <c r="D92" s="285"/>
      <c r="E92" s="285"/>
      <c r="F92" s="307" t="s">
        <v>682</v>
      </c>
      <c r="G92" s="306"/>
      <c r="H92" s="285" t="s">
        <v>705</v>
      </c>
      <c r="I92" s="285" t="s">
        <v>678</v>
      </c>
      <c r="J92" s="285">
        <v>255</v>
      </c>
      <c r="K92" s="299"/>
    </row>
    <row r="93" ht="15" customHeight="1">
      <c r="B93" s="308"/>
      <c r="C93" s="285" t="s">
        <v>706</v>
      </c>
      <c r="D93" s="285"/>
      <c r="E93" s="285"/>
      <c r="F93" s="307" t="s">
        <v>676</v>
      </c>
      <c r="G93" s="306"/>
      <c r="H93" s="285" t="s">
        <v>707</v>
      </c>
      <c r="I93" s="285" t="s">
        <v>708</v>
      </c>
      <c r="J93" s="285"/>
      <c r="K93" s="299"/>
    </row>
    <row r="94" ht="15" customHeight="1">
      <c r="B94" s="308"/>
      <c r="C94" s="285" t="s">
        <v>709</v>
      </c>
      <c r="D94" s="285"/>
      <c r="E94" s="285"/>
      <c r="F94" s="307" t="s">
        <v>676</v>
      </c>
      <c r="G94" s="306"/>
      <c r="H94" s="285" t="s">
        <v>710</v>
      </c>
      <c r="I94" s="285" t="s">
        <v>711</v>
      </c>
      <c r="J94" s="285"/>
      <c r="K94" s="299"/>
    </row>
    <row r="95" ht="15" customHeight="1">
      <c r="B95" s="308"/>
      <c r="C95" s="285" t="s">
        <v>712</v>
      </c>
      <c r="D95" s="285"/>
      <c r="E95" s="285"/>
      <c r="F95" s="307" t="s">
        <v>676</v>
      </c>
      <c r="G95" s="306"/>
      <c r="H95" s="285" t="s">
        <v>712</v>
      </c>
      <c r="I95" s="285" t="s">
        <v>711</v>
      </c>
      <c r="J95" s="285"/>
      <c r="K95" s="299"/>
    </row>
    <row r="96" ht="15" customHeight="1">
      <c r="B96" s="308"/>
      <c r="C96" s="285" t="s">
        <v>42</v>
      </c>
      <c r="D96" s="285"/>
      <c r="E96" s="285"/>
      <c r="F96" s="307" t="s">
        <v>676</v>
      </c>
      <c r="G96" s="306"/>
      <c r="H96" s="285" t="s">
        <v>713</v>
      </c>
      <c r="I96" s="285" t="s">
        <v>711</v>
      </c>
      <c r="J96" s="285"/>
      <c r="K96" s="299"/>
    </row>
    <row r="97" ht="15" customHeight="1">
      <c r="B97" s="308"/>
      <c r="C97" s="285" t="s">
        <v>52</v>
      </c>
      <c r="D97" s="285"/>
      <c r="E97" s="285"/>
      <c r="F97" s="307" t="s">
        <v>676</v>
      </c>
      <c r="G97" s="306"/>
      <c r="H97" s="285" t="s">
        <v>714</v>
      </c>
      <c r="I97" s="285" t="s">
        <v>711</v>
      </c>
      <c r="J97" s="285"/>
      <c r="K97" s="299"/>
    </row>
    <row r="98" ht="15" customHeight="1">
      <c r="B98" s="311"/>
      <c r="C98" s="312"/>
      <c r="D98" s="312"/>
      <c r="E98" s="312"/>
      <c r="F98" s="312"/>
      <c r="G98" s="312"/>
      <c r="H98" s="312"/>
      <c r="I98" s="312"/>
      <c r="J98" s="312"/>
      <c r="K98" s="313"/>
    </row>
    <row r="99" ht="18.75" customHeight="1">
      <c r="B99" s="314"/>
      <c r="C99" s="315"/>
      <c r="D99" s="315"/>
      <c r="E99" s="315"/>
      <c r="F99" s="315"/>
      <c r="G99" s="315"/>
      <c r="H99" s="315"/>
      <c r="I99" s="315"/>
      <c r="J99" s="315"/>
      <c r="K99" s="314"/>
    </row>
    <row r="100" ht="18.75" customHeight="1">
      <c r="B100" s="293"/>
      <c r="C100" s="293"/>
      <c r="D100" s="293"/>
      <c r="E100" s="293"/>
      <c r="F100" s="293"/>
      <c r="G100" s="293"/>
      <c r="H100" s="293"/>
      <c r="I100" s="293"/>
      <c r="J100" s="293"/>
      <c r="K100" s="293"/>
    </row>
    <row r="101" ht="7.5" customHeight="1">
      <c r="B101" s="294"/>
      <c r="C101" s="295"/>
      <c r="D101" s="295"/>
      <c r="E101" s="295"/>
      <c r="F101" s="295"/>
      <c r="G101" s="295"/>
      <c r="H101" s="295"/>
      <c r="I101" s="295"/>
      <c r="J101" s="295"/>
      <c r="K101" s="296"/>
    </row>
    <row r="102" ht="45" customHeight="1">
      <c r="B102" s="297"/>
      <c r="C102" s="298" t="s">
        <v>715</v>
      </c>
      <c r="D102" s="298"/>
      <c r="E102" s="298"/>
      <c r="F102" s="298"/>
      <c r="G102" s="298"/>
      <c r="H102" s="298"/>
      <c r="I102" s="298"/>
      <c r="J102" s="298"/>
      <c r="K102" s="299"/>
    </row>
    <row r="103" ht="17.25" customHeight="1">
      <c r="B103" s="297"/>
      <c r="C103" s="300" t="s">
        <v>670</v>
      </c>
      <c r="D103" s="300"/>
      <c r="E103" s="300"/>
      <c r="F103" s="300" t="s">
        <v>671</v>
      </c>
      <c r="G103" s="301"/>
      <c r="H103" s="300" t="s">
        <v>58</v>
      </c>
      <c r="I103" s="300" t="s">
        <v>61</v>
      </c>
      <c r="J103" s="300" t="s">
        <v>672</v>
      </c>
      <c r="K103" s="299"/>
    </row>
    <row r="104" ht="17.25" customHeight="1">
      <c r="B104" s="297"/>
      <c r="C104" s="302" t="s">
        <v>673</v>
      </c>
      <c r="D104" s="302"/>
      <c r="E104" s="302"/>
      <c r="F104" s="303" t="s">
        <v>674</v>
      </c>
      <c r="G104" s="304"/>
      <c r="H104" s="302"/>
      <c r="I104" s="302"/>
      <c r="J104" s="302" t="s">
        <v>675</v>
      </c>
      <c r="K104" s="299"/>
    </row>
    <row r="105" ht="5.25" customHeight="1">
      <c r="B105" s="297"/>
      <c r="C105" s="300"/>
      <c r="D105" s="300"/>
      <c r="E105" s="300"/>
      <c r="F105" s="300"/>
      <c r="G105" s="316"/>
      <c r="H105" s="300"/>
      <c r="I105" s="300"/>
      <c r="J105" s="300"/>
      <c r="K105" s="299"/>
    </row>
    <row r="106" ht="15" customHeight="1">
      <c r="B106" s="297"/>
      <c r="C106" s="285" t="s">
        <v>57</v>
      </c>
      <c r="D106" s="305"/>
      <c r="E106" s="305"/>
      <c r="F106" s="307" t="s">
        <v>676</v>
      </c>
      <c r="G106" s="316"/>
      <c r="H106" s="285" t="s">
        <v>716</v>
      </c>
      <c r="I106" s="285" t="s">
        <v>678</v>
      </c>
      <c r="J106" s="285">
        <v>20</v>
      </c>
      <c r="K106" s="299"/>
    </row>
    <row r="107" ht="15" customHeight="1">
      <c r="B107" s="297"/>
      <c r="C107" s="285" t="s">
        <v>679</v>
      </c>
      <c r="D107" s="285"/>
      <c r="E107" s="285"/>
      <c r="F107" s="307" t="s">
        <v>676</v>
      </c>
      <c r="G107" s="285"/>
      <c r="H107" s="285" t="s">
        <v>716</v>
      </c>
      <c r="I107" s="285" t="s">
        <v>678</v>
      </c>
      <c r="J107" s="285">
        <v>120</v>
      </c>
      <c r="K107" s="299"/>
    </row>
    <row r="108" ht="15" customHeight="1">
      <c r="B108" s="308"/>
      <c r="C108" s="285" t="s">
        <v>681</v>
      </c>
      <c r="D108" s="285"/>
      <c r="E108" s="285"/>
      <c r="F108" s="307" t="s">
        <v>682</v>
      </c>
      <c r="G108" s="285"/>
      <c r="H108" s="285" t="s">
        <v>716</v>
      </c>
      <c r="I108" s="285" t="s">
        <v>678</v>
      </c>
      <c r="J108" s="285">
        <v>50</v>
      </c>
      <c r="K108" s="299"/>
    </row>
    <row r="109" ht="15" customHeight="1">
      <c r="B109" s="308"/>
      <c r="C109" s="285" t="s">
        <v>684</v>
      </c>
      <c r="D109" s="285"/>
      <c r="E109" s="285"/>
      <c r="F109" s="307" t="s">
        <v>676</v>
      </c>
      <c r="G109" s="285"/>
      <c r="H109" s="285" t="s">
        <v>716</v>
      </c>
      <c r="I109" s="285" t="s">
        <v>686</v>
      </c>
      <c r="J109" s="285"/>
      <c r="K109" s="299"/>
    </row>
    <row r="110" ht="15" customHeight="1">
      <c r="B110" s="308"/>
      <c r="C110" s="285" t="s">
        <v>695</v>
      </c>
      <c r="D110" s="285"/>
      <c r="E110" s="285"/>
      <c r="F110" s="307" t="s">
        <v>682</v>
      </c>
      <c r="G110" s="285"/>
      <c r="H110" s="285" t="s">
        <v>716</v>
      </c>
      <c r="I110" s="285" t="s">
        <v>678</v>
      </c>
      <c r="J110" s="285">
        <v>50</v>
      </c>
      <c r="K110" s="299"/>
    </row>
    <row r="111" ht="15" customHeight="1">
      <c r="B111" s="308"/>
      <c r="C111" s="285" t="s">
        <v>703</v>
      </c>
      <c r="D111" s="285"/>
      <c r="E111" s="285"/>
      <c r="F111" s="307" t="s">
        <v>682</v>
      </c>
      <c r="G111" s="285"/>
      <c r="H111" s="285" t="s">
        <v>716</v>
      </c>
      <c r="I111" s="285" t="s">
        <v>678</v>
      </c>
      <c r="J111" s="285">
        <v>50</v>
      </c>
      <c r="K111" s="299"/>
    </row>
    <row r="112" ht="15" customHeight="1">
      <c r="B112" s="308"/>
      <c r="C112" s="285" t="s">
        <v>701</v>
      </c>
      <c r="D112" s="285"/>
      <c r="E112" s="285"/>
      <c r="F112" s="307" t="s">
        <v>682</v>
      </c>
      <c r="G112" s="285"/>
      <c r="H112" s="285" t="s">
        <v>716</v>
      </c>
      <c r="I112" s="285" t="s">
        <v>678</v>
      </c>
      <c r="J112" s="285">
        <v>50</v>
      </c>
      <c r="K112" s="299"/>
    </row>
    <row r="113" ht="15" customHeight="1">
      <c r="B113" s="308"/>
      <c r="C113" s="285" t="s">
        <v>57</v>
      </c>
      <c r="D113" s="285"/>
      <c r="E113" s="285"/>
      <c r="F113" s="307" t="s">
        <v>676</v>
      </c>
      <c r="G113" s="285"/>
      <c r="H113" s="285" t="s">
        <v>717</v>
      </c>
      <c r="I113" s="285" t="s">
        <v>678</v>
      </c>
      <c r="J113" s="285">
        <v>20</v>
      </c>
      <c r="K113" s="299"/>
    </row>
    <row r="114" ht="15" customHeight="1">
      <c r="B114" s="308"/>
      <c r="C114" s="285" t="s">
        <v>718</v>
      </c>
      <c r="D114" s="285"/>
      <c r="E114" s="285"/>
      <c r="F114" s="307" t="s">
        <v>676</v>
      </c>
      <c r="G114" s="285"/>
      <c r="H114" s="285" t="s">
        <v>719</v>
      </c>
      <c r="I114" s="285" t="s">
        <v>678</v>
      </c>
      <c r="J114" s="285">
        <v>120</v>
      </c>
      <c r="K114" s="299"/>
    </row>
    <row r="115" ht="15" customHeight="1">
      <c r="B115" s="308"/>
      <c r="C115" s="285" t="s">
        <v>42</v>
      </c>
      <c r="D115" s="285"/>
      <c r="E115" s="285"/>
      <c r="F115" s="307" t="s">
        <v>676</v>
      </c>
      <c r="G115" s="285"/>
      <c r="H115" s="285" t="s">
        <v>720</v>
      </c>
      <c r="I115" s="285" t="s">
        <v>711</v>
      </c>
      <c r="J115" s="285"/>
      <c r="K115" s="299"/>
    </row>
    <row r="116" ht="15" customHeight="1">
      <c r="B116" s="308"/>
      <c r="C116" s="285" t="s">
        <v>52</v>
      </c>
      <c r="D116" s="285"/>
      <c r="E116" s="285"/>
      <c r="F116" s="307" t="s">
        <v>676</v>
      </c>
      <c r="G116" s="285"/>
      <c r="H116" s="285" t="s">
        <v>721</v>
      </c>
      <c r="I116" s="285" t="s">
        <v>711</v>
      </c>
      <c r="J116" s="285"/>
      <c r="K116" s="299"/>
    </row>
    <row r="117" ht="15" customHeight="1">
      <c r="B117" s="308"/>
      <c r="C117" s="285" t="s">
        <v>61</v>
      </c>
      <c r="D117" s="285"/>
      <c r="E117" s="285"/>
      <c r="F117" s="307" t="s">
        <v>676</v>
      </c>
      <c r="G117" s="285"/>
      <c r="H117" s="285" t="s">
        <v>722</v>
      </c>
      <c r="I117" s="285" t="s">
        <v>723</v>
      </c>
      <c r="J117" s="285"/>
      <c r="K117" s="299"/>
    </row>
    <row r="118" ht="15" customHeight="1">
      <c r="B118" s="311"/>
      <c r="C118" s="317"/>
      <c r="D118" s="317"/>
      <c r="E118" s="317"/>
      <c r="F118" s="317"/>
      <c r="G118" s="317"/>
      <c r="H118" s="317"/>
      <c r="I118" s="317"/>
      <c r="J118" s="317"/>
      <c r="K118" s="313"/>
    </row>
    <row r="119" ht="18.75" customHeight="1">
      <c r="B119" s="318"/>
      <c r="C119" s="282"/>
      <c r="D119" s="282"/>
      <c r="E119" s="282"/>
      <c r="F119" s="319"/>
      <c r="G119" s="282"/>
      <c r="H119" s="282"/>
      <c r="I119" s="282"/>
      <c r="J119" s="282"/>
      <c r="K119" s="318"/>
    </row>
    <row r="120" ht="18.75" customHeight="1">
      <c r="B120" s="293"/>
      <c r="C120" s="293"/>
      <c r="D120" s="293"/>
      <c r="E120" s="293"/>
      <c r="F120" s="293"/>
      <c r="G120" s="293"/>
      <c r="H120" s="293"/>
      <c r="I120" s="293"/>
      <c r="J120" s="293"/>
      <c r="K120" s="293"/>
    </row>
    <row r="121" ht="7.5" customHeight="1">
      <c r="B121" s="320"/>
      <c r="C121" s="321"/>
      <c r="D121" s="321"/>
      <c r="E121" s="321"/>
      <c r="F121" s="321"/>
      <c r="G121" s="321"/>
      <c r="H121" s="321"/>
      <c r="I121" s="321"/>
      <c r="J121" s="321"/>
      <c r="K121" s="322"/>
    </row>
    <row r="122" ht="45" customHeight="1">
      <c r="B122" s="323"/>
      <c r="C122" s="276" t="s">
        <v>724</v>
      </c>
      <c r="D122" s="276"/>
      <c r="E122" s="276"/>
      <c r="F122" s="276"/>
      <c r="G122" s="276"/>
      <c r="H122" s="276"/>
      <c r="I122" s="276"/>
      <c r="J122" s="276"/>
      <c r="K122" s="324"/>
    </row>
    <row r="123" ht="17.25" customHeight="1">
      <c r="B123" s="325"/>
      <c r="C123" s="300" t="s">
        <v>670</v>
      </c>
      <c r="D123" s="300"/>
      <c r="E123" s="300"/>
      <c r="F123" s="300" t="s">
        <v>671</v>
      </c>
      <c r="G123" s="301"/>
      <c r="H123" s="300" t="s">
        <v>58</v>
      </c>
      <c r="I123" s="300" t="s">
        <v>61</v>
      </c>
      <c r="J123" s="300" t="s">
        <v>672</v>
      </c>
      <c r="K123" s="326"/>
    </row>
    <row r="124" ht="17.25" customHeight="1">
      <c r="B124" s="325"/>
      <c r="C124" s="302" t="s">
        <v>673</v>
      </c>
      <c r="D124" s="302"/>
      <c r="E124" s="302"/>
      <c r="F124" s="303" t="s">
        <v>674</v>
      </c>
      <c r="G124" s="304"/>
      <c r="H124" s="302"/>
      <c r="I124" s="302"/>
      <c r="J124" s="302" t="s">
        <v>675</v>
      </c>
      <c r="K124" s="326"/>
    </row>
    <row r="125" ht="5.25" customHeight="1">
      <c r="B125" s="327"/>
      <c r="C125" s="305"/>
      <c r="D125" s="305"/>
      <c r="E125" s="305"/>
      <c r="F125" s="305"/>
      <c r="G125" s="285"/>
      <c r="H125" s="305"/>
      <c r="I125" s="305"/>
      <c r="J125" s="305"/>
      <c r="K125" s="328"/>
    </row>
    <row r="126" ht="15" customHeight="1">
      <c r="B126" s="327"/>
      <c r="C126" s="285" t="s">
        <v>679</v>
      </c>
      <c r="D126" s="305"/>
      <c r="E126" s="305"/>
      <c r="F126" s="307" t="s">
        <v>676</v>
      </c>
      <c r="G126" s="285"/>
      <c r="H126" s="285" t="s">
        <v>716</v>
      </c>
      <c r="I126" s="285" t="s">
        <v>678</v>
      </c>
      <c r="J126" s="285">
        <v>120</v>
      </c>
      <c r="K126" s="329"/>
    </row>
    <row r="127" ht="15" customHeight="1">
      <c r="B127" s="327"/>
      <c r="C127" s="285" t="s">
        <v>725</v>
      </c>
      <c r="D127" s="285"/>
      <c r="E127" s="285"/>
      <c r="F127" s="307" t="s">
        <v>676</v>
      </c>
      <c r="G127" s="285"/>
      <c r="H127" s="285" t="s">
        <v>726</v>
      </c>
      <c r="I127" s="285" t="s">
        <v>678</v>
      </c>
      <c r="J127" s="285" t="s">
        <v>727</v>
      </c>
      <c r="K127" s="329"/>
    </row>
    <row r="128" ht="15" customHeight="1">
      <c r="B128" s="327"/>
      <c r="C128" s="285" t="s">
        <v>624</v>
      </c>
      <c r="D128" s="285"/>
      <c r="E128" s="285"/>
      <c r="F128" s="307" t="s">
        <v>676</v>
      </c>
      <c r="G128" s="285"/>
      <c r="H128" s="285" t="s">
        <v>728</v>
      </c>
      <c r="I128" s="285" t="s">
        <v>678</v>
      </c>
      <c r="J128" s="285" t="s">
        <v>727</v>
      </c>
      <c r="K128" s="329"/>
    </row>
    <row r="129" ht="15" customHeight="1">
      <c r="B129" s="327"/>
      <c r="C129" s="285" t="s">
        <v>687</v>
      </c>
      <c r="D129" s="285"/>
      <c r="E129" s="285"/>
      <c r="F129" s="307" t="s">
        <v>682</v>
      </c>
      <c r="G129" s="285"/>
      <c r="H129" s="285" t="s">
        <v>688</v>
      </c>
      <c r="I129" s="285" t="s">
        <v>678</v>
      </c>
      <c r="J129" s="285">
        <v>15</v>
      </c>
      <c r="K129" s="329"/>
    </row>
    <row r="130" ht="15" customHeight="1">
      <c r="B130" s="327"/>
      <c r="C130" s="309" t="s">
        <v>689</v>
      </c>
      <c r="D130" s="309"/>
      <c r="E130" s="309"/>
      <c r="F130" s="310" t="s">
        <v>682</v>
      </c>
      <c r="G130" s="309"/>
      <c r="H130" s="309" t="s">
        <v>690</v>
      </c>
      <c r="I130" s="309" t="s">
        <v>678</v>
      </c>
      <c r="J130" s="309">
        <v>15</v>
      </c>
      <c r="K130" s="329"/>
    </row>
    <row r="131" ht="15" customHeight="1">
      <c r="B131" s="327"/>
      <c r="C131" s="309" t="s">
        <v>691</v>
      </c>
      <c r="D131" s="309"/>
      <c r="E131" s="309"/>
      <c r="F131" s="310" t="s">
        <v>682</v>
      </c>
      <c r="G131" s="309"/>
      <c r="H131" s="309" t="s">
        <v>692</v>
      </c>
      <c r="I131" s="309" t="s">
        <v>678</v>
      </c>
      <c r="J131" s="309">
        <v>20</v>
      </c>
      <c r="K131" s="329"/>
    </row>
    <row r="132" ht="15" customHeight="1">
      <c r="B132" s="327"/>
      <c r="C132" s="309" t="s">
        <v>693</v>
      </c>
      <c r="D132" s="309"/>
      <c r="E132" s="309"/>
      <c r="F132" s="310" t="s">
        <v>682</v>
      </c>
      <c r="G132" s="309"/>
      <c r="H132" s="309" t="s">
        <v>694</v>
      </c>
      <c r="I132" s="309" t="s">
        <v>678</v>
      </c>
      <c r="J132" s="309">
        <v>20</v>
      </c>
      <c r="K132" s="329"/>
    </row>
    <row r="133" ht="15" customHeight="1">
      <c r="B133" s="327"/>
      <c r="C133" s="285" t="s">
        <v>681</v>
      </c>
      <c r="D133" s="285"/>
      <c r="E133" s="285"/>
      <c r="F133" s="307" t="s">
        <v>682</v>
      </c>
      <c r="G133" s="285"/>
      <c r="H133" s="285" t="s">
        <v>716</v>
      </c>
      <c r="I133" s="285" t="s">
        <v>678</v>
      </c>
      <c r="J133" s="285">
        <v>50</v>
      </c>
      <c r="K133" s="329"/>
    </row>
    <row r="134" ht="15" customHeight="1">
      <c r="B134" s="327"/>
      <c r="C134" s="285" t="s">
        <v>695</v>
      </c>
      <c r="D134" s="285"/>
      <c r="E134" s="285"/>
      <c r="F134" s="307" t="s">
        <v>682</v>
      </c>
      <c r="G134" s="285"/>
      <c r="H134" s="285" t="s">
        <v>716</v>
      </c>
      <c r="I134" s="285" t="s">
        <v>678</v>
      </c>
      <c r="J134" s="285">
        <v>50</v>
      </c>
      <c r="K134" s="329"/>
    </row>
    <row r="135" ht="15" customHeight="1">
      <c r="B135" s="327"/>
      <c r="C135" s="285" t="s">
        <v>701</v>
      </c>
      <c r="D135" s="285"/>
      <c r="E135" s="285"/>
      <c r="F135" s="307" t="s">
        <v>682</v>
      </c>
      <c r="G135" s="285"/>
      <c r="H135" s="285" t="s">
        <v>716</v>
      </c>
      <c r="I135" s="285" t="s">
        <v>678</v>
      </c>
      <c r="J135" s="285">
        <v>50</v>
      </c>
      <c r="K135" s="329"/>
    </row>
    <row r="136" ht="15" customHeight="1">
      <c r="B136" s="327"/>
      <c r="C136" s="285" t="s">
        <v>703</v>
      </c>
      <c r="D136" s="285"/>
      <c r="E136" s="285"/>
      <c r="F136" s="307" t="s">
        <v>682</v>
      </c>
      <c r="G136" s="285"/>
      <c r="H136" s="285" t="s">
        <v>716</v>
      </c>
      <c r="I136" s="285" t="s">
        <v>678</v>
      </c>
      <c r="J136" s="285">
        <v>50</v>
      </c>
      <c r="K136" s="329"/>
    </row>
    <row r="137" ht="15" customHeight="1">
      <c r="B137" s="327"/>
      <c r="C137" s="285" t="s">
        <v>704</v>
      </c>
      <c r="D137" s="285"/>
      <c r="E137" s="285"/>
      <c r="F137" s="307" t="s">
        <v>682</v>
      </c>
      <c r="G137" s="285"/>
      <c r="H137" s="285" t="s">
        <v>729</v>
      </c>
      <c r="I137" s="285" t="s">
        <v>678</v>
      </c>
      <c r="J137" s="285">
        <v>255</v>
      </c>
      <c r="K137" s="329"/>
    </row>
    <row r="138" ht="15" customHeight="1">
      <c r="B138" s="327"/>
      <c r="C138" s="285" t="s">
        <v>706</v>
      </c>
      <c r="D138" s="285"/>
      <c r="E138" s="285"/>
      <c r="F138" s="307" t="s">
        <v>676</v>
      </c>
      <c r="G138" s="285"/>
      <c r="H138" s="285" t="s">
        <v>730</v>
      </c>
      <c r="I138" s="285" t="s">
        <v>708</v>
      </c>
      <c r="J138" s="285"/>
      <c r="K138" s="329"/>
    </row>
    <row r="139" ht="15" customHeight="1">
      <c r="B139" s="327"/>
      <c r="C139" s="285" t="s">
        <v>709</v>
      </c>
      <c r="D139" s="285"/>
      <c r="E139" s="285"/>
      <c r="F139" s="307" t="s">
        <v>676</v>
      </c>
      <c r="G139" s="285"/>
      <c r="H139" s="285" t="s">
        <v>731</v>
      </c>
      <c r="I139" s="285" t="s">
        <v>711</v>
      </c>
      <c r="J139" s="285"/>
      <c r="K139" s="329"/>
    </row>
    <row r="140" ht="15" customHeight="1">
      <c r="B140" s="327"/>
      <c r="C140" s="285" t="s">
        <v>712</v>
      </c>
      <c r="D140" s="285"/>
      <c r="E140" s="285"/>
      <c r="F140" s="307" t="s">
        <v>676</v>
      </c>
      <c r="G140" s="285"/>
      <c r="H140" s="285" t="s">
        <v>712</v>
      </c>
      <c r="I140" s="285" t="s">
        <v>711</v>
      </c>
      <c r="J140" s="285"/>
      <c r="K140" s="329"/>
    </row>
    <row r="141" ht="15" customHeight="1">
      <c r="B141" s="327"/>
      <c r="C141" s="285" t="s">
        <v>42</v>
      </c>
      <c r="D141" s="285"/>
      <c r="E141" s="285"/>
      <c r="F141" s="307" t="s">
        <v>676</v>
      </c>
      <c r="G141" s="285"/>
      <c r="H141" s="285" t="s">
        <v>732</v>
      </c>
      <c r="I141" s="285" t="s">
        <v>711</v>
      </c>
      <c r="J141" s="285"/>
      <c r="K141" s="329"/>
    </row>
    <row r="142" ht="15" customHeight="1">
      <c r="B142" s="327"/>
      <c r="C142" s="285" t="s">
        <v>733</v>
      </c>
      <c r="D142" s="285"/>
      <c r="E142" s="285"/>
      <c r="F142" s="307" t="s">
        <v>676</v>
      </c>
      <c r="G142" s="285"/>
      <c r="H142" s="285" t="s">
        <v>734</v>
      </c>
      <c r="I142" s="285" t="s">
        <v>711</v>
      </c>
      <c r="J142" s="285"/>
      <c r="K142" s="329"/>
    </row>
    <row r="143" ht="15" customHeight="1">
      <c r="B143" s="330"/>
      <c r="C143" s="331"/>
      <c r="D143" s="331"/>
      <c r="E143" s="331"/>
      <c r="F143" s="331"/>
      <c r="G143" s="331"/>
      <c r="H143" s="331"/>
      <c r="I143" s="331"/>
      <c r="J143" s="331"/>
      <c r="K143" s="332"/>
    </row>
    <row r="144" ht="18.75" customHeight="1">
      <c r="B144" s="282"/>
      <c r="C144" s="282"/>
      <c r="D144" s="282"/>
      <c r="E144" s="282"/>
      <c r="F144" s="319"/>
      <c r="G144" s="282"/>
      <c r="H144" s="282"/>
      <c r="I144" s="282"/>
      <c r="J144" s="282"/>
      <c r="K144" s="282"/>
    </row>
    <row r="145" ht="18.75" customHeight="1">
      <c r="B145" s="293"/>
      <c r="C145" s="293"/>
      <c r="D145" s="293"/>
      <c r="E145" s="293"/>
      <c r="F145" s="293"/>
      <c r="G145" s="293"/>
      <c r="H145" s="293"/>
      <c r="I145" s="293"/>
      <c r="J145" s="293"/>
      <c r="K145" s="293"/>
    </row>
    <row r="146" ht="7.5" customHeight="1">
      <c r="B146" s="294"/>
      <c r="C146" s="295"/>
      <c r="D146" s="295"/>
      <c r="E146" s="295"/>
      <c r="F146" s="295"/>
      <c r="G146" s="295"/>
      <c r="H146" s="295"/>
      <c r="I146" s="295"/>
      <c r="J146" s="295"/>
      <c r="K146" s="296"/>
    </row>
    <row r="147" ht="45" customHeight="1">
      <c r="B147" s="297"/>
      <c r="C147" s="298" t="s">
        <v>735</v>
      </c>
      <c r="D147" s="298"/>
      <c r="E147" s="298"/>
      <c r="F147" s="298"/>
      <c r="G147" s="298"/>
      <c r="H147" s="298"/>
      <c r="I147" s="298"/>
      <c r="J147" s="298"/>
      <c r="K147" s="299"/>
    </row>
    <row r="148" ht="17.25" customHeight="1">
      <c r="B148" s="297"/>
      <c r="C148" s="300" t="s">
        <v>670</v>
      </c>
      <c r="D148" s="300"/>
      <c r="E148" s="300"/>
      <c r="F148" s="300" t="s">
        <v>671</v>
      </c>
      <c r="G148" s="301"/>
      <c r="H148" s="300" t="s">
        <v>58</v>
      </c>
      <c r="I148" s="300" t="s">
        <v>61</v>
      </c>
      <c r="J148" s="300" t="s">
        <v>672</v>
      </c>
      <c r="K148" s="299"/>
    </row>
    <row r="149" ht="17.25" customHeight="1">
      <c r="B149" s="297"/>
      <c r="C149" s="302" t="s">
        <v>673</v>
      </c>
      <c r="D149" s="302"/>
      <c r="E149" s="302"/>
      <c r="F149" s="303" t="s">
        <v>674</v>
      </c>
      <c r="G149" s="304"/>
      <c r="H149" s="302"/>
      <c r="I149" s="302"/>
      <c r="J149" s="302" t="s">
        <v>675</v>
      </c>
      <c r="K149" s="299"/>
    </row>
    <row r="150" ht="5.25" customHeight="1">
      <c r="B150" s="308"/>
      <c r="C150" s="305"/>
      <c r="D150" s="305"/>
      <c r="E150" s="305"/>
      <c r="F150" s="305"/>
      <c r="G150" s="306"/>
      <c r="H150" s="305"/>
      <c r="I150" s="305"/>
      <c r="J150" s="305"/>
      <c r="K150" s="329"/>
    </row>
    <row r="151" ht="15" customHeight="1">
      <c r="B151" s="308"/>
      <c r="C151" s="333" t="s">
        <v>679</v>
      </c>
      <c r="D151" s="285"/>
      <c r="E151" s="285"/>
      <c r="F151" s="334" t="s">
        <v>676</v>
      </c>
      <c r="G151" s="285"/>
      <c r="H151" s="333" t="s">
        <v>716</v>
      </c>
      <c r="I151" s="333" t="s">
        <v>678</v>
      </c>
      <c r="J151" s="333">
        <v>120</v>
      </c>
      <c r="K151" s="329"/>
    </row>
    <row r="152" ht="15" customHeight="1">
      <c r="B152" s="308"/>
      <c r="C152" s="333" t="s">
        <v>725</v>
      </c>
      <c r="D152" s="285"/>
      <c r="E152" s="285"/>
      <c r="F152" s="334" t="s">
        <v>676</v>
      </c>
      <c r="G152" s="285"/>
      <c r="H152" s="333" t="s">
        <v>736</v>
      </c>
      <c r="I152" s="333" t="s">
        <v>678</v>
      </c>
      <c r="J152" s="333" t="s">
        <v>727</v>
      </c>
      <c r="K152" s="329"/>
    </row>
    <row r="153" ht="15" customHeight="1">
      <c r="B153" s="308"/>
      <c r="C153" s="333" t="s">
        <v>624</v>
      </c>
      <c r="D153" s="285"/>
      <c r="E153" s="285"/>
      <c r="F153" s="334" t="s">
        <v>676</v>
      </c>
      <c r="G153" s="285"/>
      <c r="H153" s="333" t="s">
        <v>737</v>
      </c>
      <c r="I153" s="333" t="s">
        <v>678</v>
      </c>
      <c r="J153" s="333" t="s">
        <v>727</v>
      </c>
      <c r="K153" s="329"/>
    </row>
    <row r="154" ht="15" customHeight="1">
      <c r="B154" s="308"/>
      <c r="C154" s="333" t="s">
        <v>681</v>
      </c>
      <c r="D154" s="285"/>
      <c r="E154" s="285"/>
      <c r="F154" s="334" t="s">
        <v>682</v>
      </c>
      <c r="G154" s="285"/>
      <c r="H154" s="333" t="s">
        <v>716</v>
      </c>
      <c r="I154" s="333" t="s">
        <v>678</v>
      </c>
      <c r="J154" s="333">
        <v>50</v>
      </c>
      <c r="K154" s="329"/>
    </row>
    <row r="155" ht="15" customHeight="1">
      <c r="B155" s="308"/>
      <c r="C155" s="333" t="s">
        <v>684</v>
      </c>
      <c r="D155" s="285"/>
      <c r="E155" s="285"/>
      <c r="F155" s="334" t="s">
        <v>676</v>
      </c>
      <c r="G155" s="285"/>
      <c r="H155" s="333" t="s">
        <v>716</v>
      </c>
      <c r="I155" s="333" t="s">
        <v>686</v>
      </c>
      <c r="J155" s="333"/>
      <c r="K155" s="329"/>
    </row>
    <row r="156" ht="15" customHeight="1">
      <c r="B156" s="308"/>
      <c r="C156" s="333" t="s">
        <v>695</v>
      </c>
      <c r="D156" s="285"/>
      <c r="E156" s="285"/>
      <c r="F156" s="334" t="s">
        <v>682</v>
      </c>
      <c r="G156" s="285"/>
      <c r="H156" s="333" t="s">
        <v>716</v>
      </c>
      <c r="I156" s="333" t="s">
        <v>678</v>
      </c>
      <c r="J156" s="333">
        <v>50</v>
      </c>
      <c r="K156" s="329"/>
    </row>
    <row r="157" ht="15" customHeight="1">
      <c r="B157" s="308"/>
      <c r="C157" s="333" t="s">
        <v>703</v>
      </c>
      <c r="D157" s="285"/>
      <c r="E157" s="285"/>
      <c r="F157" s="334" t="s">
        <v>682</v>
      </c>
      <c r="G157" s="285"/>
      <c r="H157" s="333" t="s">
        <v>716</v>
      </c>
      <c r="I157" s="333" t="s">
        <v>678</v>
      </c>
      <c r="J157" s="333">
        <v>50</v>
      </c>
      <c r="K157" s="329"/>
    </row>
    <row r="158" ht="15" customHeight="1">
      <c r="B158" s="308"/>
      <c r="C158" s="333" t="s">
        <v>701</v>
      </c>
      <c r="D158" s="285"/>
      <c r="E158" s="285"/>
      <c r="F158" s="334" t="s">
        <v>682</v>
      </c>
      <c r="G158" s="285"/>
      <c r="H158" s="333" t="s">
        <v>716</v>
      </c>
      <c r="I158" s="333" t="s">
        <v>678</v>
      </c>
      <c r="J158" s="333">
        <v>50</v>
      </c>
      <c r="K158" s="329"/>
    </row>
    <row r="159" ht="15" customHeight="1">
      <c r="B159" s="308"/>
      <c r="C159" s="333" t="s">
        <v>91</v>
      </c>
      <c r="D159" s="285"/>
      <c r="E159" s="285"/>
      <c r="F159" s="334" t="s">
        <v>676</v>
      </c>
      <c r="G159" s="285"/>
      <c r="H159" s="333" t="s">
        <v>738</v>
      </c>
      <c r="I159" s="333" t="s">
        <v>678</v>
      </c>
      <c r="J159" s="333" t="s">
        <v>739</v>
      </c>
      <c r="K159" s="329"/>
    </row>
    <row r="160" ht="15" customHeight="1">
      <c r="B160" s="308"/>
      <c r="C160" s="333" t="s">
        <v>740</v>
      </c>
      <c r="D160" s="285"/>
      <c r="E160" s="285"/>
      <c r="F160" s="334" t="s">
        <v>676</v>
      </c>
      <c r="G160" s="285"/>
      <c r="H160" s="333" t="s">
        <v>741</v>
      </c>
      <c r="I160" s="333" t="s">
        <v>711</v>
      </c>
      <c r="J160" s="333"/>
      <c r="K160" s="329"/>
    </row>
    <row r="161" ht="15" customHeight="1">
      <c r="B161" s="335"/>
      <c r="C161" s="317"/>
      <c r="D161" s="317"/>
      <c r="E161" s="317"/>
      <c r="F161" s="317"/>
      <c r="G161" s="317"/>
      <c r="H161" s="317"/>
      <c r="I161" s="317"/>
      <c r="J161" s="317"/>
      <c r="K161" s="336"/>
    </row>
    <row r="162" ht="18.75" customHeight="1">
      <c r="B162" s="282"/>
      <c r="C162" s="285"/>
      <c r="D162" s="285"/>
      <c r="E162" s="285"/>
      <c r="F162" s="307"/>
      <c r="G162" s="285"/>
      <c r="H162" s="285"/>
      <c r="I162" s="285"/>
      <c r="J162" s="285"/>
      <c r="K162" s="282"/>
    </row>
    <row r="163" ht="18.75" customHeight="1">
      <c r="B163" s="293"/>
      <c r="C163" s="293"/>
      <c r="D163" s="293"/>
      <c r="E163" s="293"/>
      <c r="F163" s="293"/>
      <c r="G163" s="293"/>
      <c r="H163" s="293"/>
      <c r="I163" s="293"/>
      <c r="J163" s="293"/>
      <c r="K163" s="293"/>
    </row>
    <row r="164" ht="7.5" customHeight="1">
      <c r="B164" s="272"/>
      <c r="C164" s="273"/>
      <c r="D164" s="273"/>
      <c r="E164" s="273"/>
      <c r="F164" s="273"/>
      <c r="G164" s="273"/>
      <c r="H164" s="273"/>
      <c r="I164" s="273"/>
      <c r="J164" s="273"/>
      <c r="K164" s="274"/>
    </row>
    <row r="165" ht="45" customHeight="1">
      <c r="B165" s="275"/>
      <c r="C165" s="276" t="s">
        <v>742</v>
      </c>
      <c r="D165" s="276"/>
      <c r="E165" s="276"/>
      <c r="F165" s="276"/>
      <c r="G165" s="276"/>
      <c r="H165" s="276"/>
      <c r="I165" s="276"/>
      <c r="J165" s="276"/>
      <c r="K165" s="277"/>
    </row>
    <row r="166" ht="17.25" customHeight="1">
      <c r="B166" s="275"/>
      <c r="C166" s="300" t="s">
        <v>670</v>
      </c>
      <c r="D166" s="300"/>
      <c r="E166" s="300"/>
      <c r="F166" s="300" t="s">
        <v>671</v>
      </c>
      <c r="G166" s="337"/>
      <c r="H166" s="338" t="s">
        <v>58</v>
      </c>
      <c r="I166" s="338" t="s">
        <v>61</v>
      </c>
      <c r="J166" s="300" t="s">
        <v>672</v>
      </c>
      <c r="K166" s="277"/>
    </row>
    <row r="167" ht="17.25" customHeight="1">
      <c r="B167" s="278"/>
      <c r="C167" s="302" t="s">
        <v>673</v>
      </c>
      <c r="D167" s="302"/>
      <c r="E167" s="302"/>
      <c r="F167" s="303" t="s">
        <v>674</v>
      </c>
      <c r="G167" s="339"/>
      <c r="H167" s="340"/>
      <c r="I167" s="340"/>
      <c r="J167" s="302" t="s">
        <v>675</v>
      </c>
      <c r="K167" s="280"/>
    </row>
    <row r="168" ht="5.25" customHeight="1">
      <c r="B168" s="308"/>
      <c r="C168" s="305"/>
      <c r="D168" s="305"/>
      <c r="E168" s="305"/>
      <c r="F168" s="305"/>
      <c r="G168" s="306"/>
      <c r="H168" s="305"/>
      <c r="I168" s="305"/>
      <c r="J168" s="305"/>
      <c r="K168" s="329"/>
    </row>
    <row r="169" ht="15" customHeight="1">
      <c r="B169" s="308"/>
      <c r="C169" s="285" t="s">
        <v>679</v>
      </c>
      <c r="D169" s="285"/>
      <c r="E169" s="285"/>
      <c r="F169" s="307" t="s">
        <v>676</v>
      </c>
      <c r="G169" s="285"/>
      <c r="H169" s="285" t="s">
        <v>716</v>
      </c>
      <c r="I169" s="285" t="s">
        <v>678</v>
      </c>
      <c r="J169" s="285">
        <v>120</v>
      </c>
      <c r="K169" s="329"/>
    </row>
    <row r="170" ht="15" customHeight="1">
      <c r="B170" s="308"/>
      <c r="C170" s="285" t="s">
        <v>725</v>
      </c>
      <c r="D170" s="285"/>
      <c r="E170" s="285"/>
      <c r="F170" s="307" t="s">
        <v>676</v>
      </c>
      <c r="G170" s="285"/>
      <c r="H170" s="285" t="s">
        <v>726</v>
      </c>
      <c r="I170" s="285" t="s">
        <v>678</v>
      </c>
      <c r="J170" s="285" t="s">
        <v>727</v>
      </c>
      <c r="K170" s="329"/>
    </row>
    <row r="171" ht="15" customHeight="1">
      <c r="B171" s="308"/>
      <c r="C171" s="285" t="s">
        <v>624</v>
      </c>
      <c r="D171" s="285"/>
      <c r="E171" s="285"/>
      <c r="F171" s="307" t="s">
        <v>676</v>
      </c>
      <c r="G171" s="285"/>
      <c r="H171" s="285" t="s">
        <v>743</v>
      </c>
      <c r="I171" s="285" t="s">
        <v>678</v>
      </c>
      <c r="J171" s="285" t="s">
        <v>727</v>
      </c>
      <c r="K171" s="329"/>
    </row>
    <row r="172" ht="15" customHeight="1">
      <c r="B172" s="308"/>
      <c r="C172" s="285" t="s">
        <v>681</v>
      </c>
      <c r="D172" s="285"/>
      <c r="E172" s="285"/>
      <c r="F172" s="307" t="s">
        <v>682</v>
      </c>
      <c r="G172" s="285"/>
      <c r="H172" s="285" t="s">
        <v>743</v>
      </c>
      <c r="I172" s="285" t="s">
        <v>678</v>
      </c>
      <c r="J172" s="285">
        <v>50</v>
      </c>
      <c r="K172" s="329"/>
    </row>
    <row r="173" ht="15" customHeight="1">
      <c r="B173" s="308"/>
      <c r="C173" s="285" t="s">
        <v>684</v>
      </c>
      <c r="D173" s="285"/>
      <c r="E173" s="285"/>
      <c r="F173" s="307" t="s">
        <v>676</v>
      </c>
      <c r="G173" s="285"/>
      <c r="H173" s="285" t="s">
        <v>743</v>
      </c>
      <c r="I173" s="285" t="s">
        <v>686</v>
      </c>
      <c r="J173" s="285"/>
      <c r="K173" s="329"/>
    </row>
    <row r="174" ht="15" customHeight="1">
      <c r="B174" s="308"/>
      <c r="C174" s="285" t="s">
        <v>695</v>
      </c>
      <c r="D174" s="285"/>
      <c r="E174" s="285"/>
      <c r="F174" s="307" t="s">
        <v>682</v>
      </c>
      <c r="G174" s="285"/>
      <c r="H174" s="285" t="s">
        <v>743</v>
      </c>
      <c r="I174" s="285" t="s">
        <v>678</v>
      </c>
      <c r="J174" s="285">
        <v>50</v>
      </c>
      <c r="K174" s="329"/>
    </row>
    <row r="175" ht="15" customHeight="1">
      <c r="B175" s="308"/>
      <c r="C175" s="285" t="s">
        <v>703</v>
      </c>
      <c r="D175" s="285"/>
      <c r="E175" s="285"/>
      <c r="F175" s="307" t="s">
        <v>682</v>
      </c>
      <c r="G175" s="285"/>
      <c r="H175" s="285" t="s">
        <v>743</v>
      </c>
      <c r="I175" s="285" t="s">
        <v>678</v>
      </c>
      <c r="J175" s="285">
        <v>50</v>
      </c>
      <c r="K175" s="329"/>
    </row>
    <row r="176" ht="15" customHeight="1">
      <c r="B176" s="308"/>
      <c r="C176" s="285" t="s">
        <v>701</v>
      </c>
      <c r="D176" s="285"/>
      <c r="E176" s="285"/>
      <c r="F176" s="307" t="s">
        <v>682</v>
      </c>
      <c r="G176" s="285"/>
      <c r="H176" s="285" t="s">
        <v>743</v>
      </c>
      <c r="I176" s="285" t="s">
        <v>678</v>
      </c>
      <c r="J176" s="285">
        <v>50</v>
      </c>
      <c r="K176" s="329"/>
    </row>
    <row r="177" ht="15" customHeight="1">
      <c r="B177" s="308"/>
      <c r="C177" s="285" t="s">
        <v>105</v>
      </c>
      <c r="D177" s="285"/>
      <c r="E177" s="285"/>
      <c r="F177" s="307" t="s">
        <v>676</v>
      </c>
      <c r="G177" s="285"/>
      <c r="H177" s="285" t="s">
        <v>744</v>
      </c>
      <c r="I177" s="285" t="s">
        <v>745</v>
      </c>
      <c r="J177" s="285"/>
      <c r="K177" s="329"/>
    </row>
    <row r="178" ht="15" customHeight="1">
      <c r="B178" s="308"/>
      <c r="C178" s="285" t="s">
        <v>61</v>
      </c>
      <c r="D178" s="285"/>
      <c r="E178" s="285"/>
      <c r="F178" s="307" t="s">
        <v>676</v>
      </c>
      <c r="G178" s="285"/>
      <c r="H178" s="285" t="s">
        <v>746</v>
      </c>
      <c r="I178" s="285" t="s">
        <v>747</v>
      </c>
      <c r="J178" s="285">
        <v>1</v>
      </c>
      <c r="K178" s="329"/>
    </row>
    <row r="179" ht="15" customHeight="1">
      <c r="B179" s="308"/>
      <c r="C179" s="285" t="s">
        <v>57</v>
      </c>
      <c r="D179" s="285"/>
      <c r="E179" s="285"/>
      <c r="F179" s="307" t="s">
        <v>676</v>
      </c>
      <c r="G179" s="285"/>
      <c r="H179" s="285" t="s">
        <v>748</v>
      </c>
      <c r="I179" s="285" t="s">
        <v>678</v>
      </c>
      <c r="J179" s="285">
        <v>20</v>
      </c>
      <c r="K179" s="329"/>
    </row>
    <row r="180" ht="15" customHeight="1">
      <c r="B180" s="308"/>
      <c r="C180" s="285" t="s">
        <v>58</v>
      </c>
      <c r="D180" s="285"/>
      <c r="E180" s="285"/>
      <c r="F180" s="307" t="s">
        <v>676</v>
      </c>
      <c r="G180" s="285"/>
      <c r="H180" s="285" t="s">
        <v>749</v>
      </c>
      <c r="I180" s="285" t="s">
        <v>678</v>
      </c>
      <c r="J180" s="285">
        <v>255</v>
      </c>
      <c r="K180" s="329"/>
    </row>
    <row r="181" ht="15" customHeight="1">
      <c r="B181" s="308"/>
      <c r="C181" s="285" t="s">
        <v>106</v>
      </c>
      <c r="D181" s="285"/>
      <c r="E181" s="285"/>
      <c r="F181" s="307" t="s">
        <v>676</v>
      </c>
      <c r="G181" s="285"/>
      <c r="H181" s="285" t="s">
        <v>640</v>
      </c>
      <c r="I181" s="285" t="s">
        <v>678</v>
      </c>
      <c r="J181" s="285">
        <v>10</v>
      </c>
      <c r="K181" s="329"/>
    </row>
    <row r="182" ht="15" customHeight="1">
      <c r="B182" s="308"/>
      <c r="C182" s="285" t="s">
        <v>107</v>
      </c>
      <c r="D182" s="285"/>
      <c r="E182" s="285"/>
      <c r="F182" s="307" t="s">
        <v>676</v>
      </c>
      <c r="G182" s="285"/>
      <c r="H182" s="285" t="s">
        <v>750</v>
      </c>
      <c r="I182" s="285" t="s">
        <v>711</v>
      </c>
      <c r="J182" s="285"/>
      <c r="K182" s="329"/>
    </row>
    <row r="183" ht="15" customHeight="1">
      <c r="B183" s="308"/>
      <c r="C183" s="285" t="s">
        <v>751</v>
      </c>
      <c r="D183" s="285"/>
      <c r="E183" s="285"/>
      <c r="F183" s="307" t="s">
        <v>676</v>
      </c>
      <c r="G183" s="285"/>
      <c r="H183" s="285" t="s">
        <v>752</v>
      </c>
      <c r="I183" s="285" t="s">
        <v>711</v>
      </c>
      <c r="J183" s="285"/>
      <c r="K183" s="329"/>
    </row>
    <row r="184" ht="15" customHeight="1">
      <c r="B184" s="308"/>
      <c r="C184" s="285" t="s">
        <v>740</v>
      </c>
      <c r="D184" s="285"/>
      <c r="E184" s="285"/>
      <c r="F184" s="307" t="s">
        <v>676</v>
      </c>
      <c r="G184" s="285"/>
      <c r="H184" s="285" t="s">
        <v>753</v>
      </c>
      <c r="I184" s="285" t="s">
        <v>711</v>
      </c>
      <c r="J184" s="285"/>
      <c r="K184" s="329"/>
    </row>
    <row r="185" ht="15" customHeight="1">
      <c r="B185" s="308"/>
      <c r="C185" s="285" t="s">
        <v>109</v>
      </c>
      <c r="D185" s="285"/>
      <c r="E185" s="285"/>
      <c r="F185" s="307" t="s">
        <v>682</v>
      </c>
      <c r="G185" s="285"/>
      <c r="H185" s="285" t="s">
        <v>754</v>
      </c>
      <c r="I185" s="285" t="s">
        <v>678</v>
      </c>
      <c r="J185" s="285">
        <v>50</v>
      </c>
      <c r="K185" s="329"/>
    </row>
    <row r="186" ht="15" customHeight="1">
      <c r="B186" s="308"/>
      <c r="C186" s="285" t="s">
        <v>755</v>
      </c>
      <c r="D186" s="285"/>
      <c r="E186" s="285"/>
      <c r="F186" s="307" t="s">
        <v>682</v>
      </c>
      <c r="G186" s="285"/>
      <c r="H186" s="285" t="s">
        <v>756</v>
      </c>
      <c r="I186" s="285" t="s">
        <v>757</v>
      </c>
      <c r="J186" s="285"/>
      <c r="K186" s="329"/>
    </row>
    <row r="187" ht="15" customHeight="1">
      <c r="B187" s="308"/>
      <c r="C187" s="285" t="s">
        <v>758</v>
      </c>
      <c r="D187" s="285"/>
      <c r="E187" s="285"/>
      <c r="F187" s="307" t="s">
        <v>682</v>
      </c>
      <c r="G187" s="285"/>
      <c r="H187" s="285" t="s">
        <v>759</v>
      </c>
      <c r="I187" s="285" t="s">
        <v>757</v>
      </c>
      <c r="J187" s="285"/>
      <c r="K187" s="329"/>
    </row>
    <row r="188" ht="15" customHeight="1">
      <c r="B188" s="308"/>
      <c r="C188" s="285" t="s">
        <v>760</v>
      </c>
      <c r="D188" s="285"/>
      <c r="E188" s="285"/>
      <c r="F188" s="307" t="s">
        <v>682</v>
      </c>
      <c r="G188" s="285"/>
      <c r="H188" s="285" t="s">
        <v>761</v>
      </c>
      <c r="I188" s="285" t="s">
        <v>757</v>
      </c>
      <c r="J188" s="285"/>
      <c r="K188" s="329"/>
    </row>
    <row r="189" ht="15" customHeight="1">
      <c r="B189" s="308"/>
      <c r="C189" s="341" t="s">
        <v>762</v>
      </c>
      <c r="D189" s="285"/>
      <c r="E189" s="285"/>
      <c r="F189" s="307" t="s">
        <v>682</v>
      </c>
      <c r="G189" s="285"/>
      <c r="H189" s="285" t="s">
        <v>763</v>
      </c>
      <c r="I189" s="285" t="s">
        <v>764</v>
      </c>
      <c r="J189" s="342" t="s">
        <v>765</v>
      </c>
      <c r="K189" s="329"/>
    </row>
    <row r="190" ht="15" customHeight="1">
      <c r="B190" s="308"/>
      <c r="C190" s="292" t="s">
        <v>46</v>
      </c>
      <c r="D190" s="285"/>
      <c r="E190" s="285"/>
      <c r="F190" s="307" t="s">
        <v>676</v>
      </c>
      <c r="G190" s="285"/>
      <c r="H190" s="282" t="s">
        <v>766</v>
      </c>
      <c r="I190" s="285" t="s">
        <v>767</v>
      </c>
      <c r="J190" s="285"/>
      <c r="K190" s="329"/>
    </row>
    <row r="191" ht="15" customHeight="1">
      <c r="B191" s="308"/>
      <c r="C191" s="292" t="s">
        <v>768</v>
      </c>
      <c r="D191" s="285"/>
      <c r="E191" s="285"/>
      <c r="F191" s="307" t="s">
        <v>676</v>
      </c>
      <c r="G191" s="285"/>
      <c r="H191" s="285" t="s">
        <v>769</v>
      </c>
      <c r="I191" s="285" t="s">
        <v>711</v>
      </c>
      <c r="J191" s="285"/>
      <c r="K191" s="329"/>
    </row>
    <row r="192" ht="15" customHeight="1">
      <c r="B192" s="308"/>
      <c r="C192" s="292" t="s">
        <v>770</v>
      </c>
      <c r="D192" s="285"/>
      <c r="E192" s="285"/>
      <c r="F192" s="307" t="s">
        <v>676</v>
      </c>
      <c r="G192" s="285"/>
      <c r="H192" s="285" t="s">
        <v>771</v>
      </c>
      <c r="I192" s="285" t="s">
        <v>711</v>
      </c>
      <c r="J192" s="285"/>
      <c r="K192" s="329"/>
    </row>
    <row r="193" ht="15" customHeight="1">
      <c r="B193" s="308"/>
      <c r="C193" s="292" t="s">
        <v>772</v>
      </c>
      <c r="D193" s="285"/>
      <c r="E193" s="285"/>
      <c r="F193" s="307" t="s">
        <v>682</v>
      </c>
      <c r="G193" s="285"/>
      <c r="H193" s="285" t="s">
        <v>773</v>
      </c>
      <c r="I193" s="285" t="s">
        <v>711</v>
      </c>
      <c r="J193" s="285"/>
      <c r="K193" s="329"/>
    </row>
    <row r="194" ht="15" customHeight="1">
      <c r="B194" s="335"/>
      <c r="C194" s="343"/>
      <c r="D194" s="317"/>
      <c r="E194" s="317"/>
      <c r="F194" s="317"/>
      <c r="G194" s="317"/>
      <c r="H194" s="317"/>
      <c r="I194" s="317"/>
      <c r="J194" s="317"/>
      <c r="K194" s="336"/>
    </row>
    <row r="195" ht="18.75" customHeight="1">
      <c r="B195" s="282"/>
      <c r="C195" s="285"/>
      <c r="D195" s="285"/>
      <c r="E195" s="285"/>
      <c r="F195" s="307"/>
      <c r="G195" s="285"/>
      <c r="H195" s="285"/>
      <c r="I195" s="285"/>
      <c r="J195" s="285"/>
      <c r="K195" s="282"/>
    </row>
    <row r="196" ht="18.75" customHeight="1">
      <c r="B196" s="282"/>
      <c r="C196" s="285"/>
      <c r="D196" s="285"/>
      <c r="E196" s="285"/>
      <c r="F196" s="307"/>
      <c r="G196" s="285"/>
      <c r="H196" s="285"/>
      <c r="I196" s="285"/>
      <c r="J196" s="285"/>
      <c r="K196" s="282"/>
    </row>
    <row r="197" ht="18.75" customHeight="1">
      <c r="B197" s="293"/>
      <c r="C197" s="293"/>
      <c r="D197" s="293"/>
      <c r="E197" s="293"/>
      <c r="F197" s="293"/>
      <c r="G197" s="293"/>
      <c r="H197" s="293"/>
      <c r="I197" s="293"/>
      <c r="J197" s="293"/>
      <c r="K197" s="293"/>
    </row>
    <row r="198" ht="13.5">
      <c r="B198" s="272"/>
      <c r="C198" s="273"/>
      <c r="D198" s="273"/>
      <c r="E198" s="273"/>
      <c r="F198" s="273"/>
      <c r="G198" s="273"/>
      <c r="H198" s="273"/>
      <c r="I198" s="273"/>
      <c r="J198" s="273"/>
      <c r="K198" s="274"/>
    </row>
    <row r="199" ht="21">
      <c r="B199" s="275"/>
      <c r="C199" s="276" t="s">
        <v>774</v>
      </c>
      <c r="D199" s="276"/>
      <c r="E199" s="276"/>
      <c r="F199" s="276"/>
      <c r="G199" s="276"/>
      <c r="H199" s="276"/>
      <c r="I199" s="276"/>
      <c r="J199" s="276"/>
      <c r="K199" s="277"/>
    </row>
    <row r="200" ht="25.5" customHeight="1">
      <c r="B200" s="275"/>
      <c r="C200" s="344" t="s">
        <v>775</v>
      </c>
      <c r="D200" s="344"/>
      <c r="E200" s="344"/>
      <c r="F200" s="344" t="s">
        <v>776</v>
      </c>
      <c r="G200" s="345"/>
      <c r="H200" s="344" t="s">
        <v>777</v>
      </c>
      <c r="I200" s="344"/>
      <c r="J200" s="344"/>
      <c r="K200" s="277"/>
    </row>
    <row r="201" ht="5.25" customHeight="1">
      <c r="B201" s="308"/>
      <c r="C201" s="305"/>
      <c r="D201" s="305"/>
      <c r="E201" s="305"/>
      <c r="F201" s="305"/>
      <c r="G201" s="285"/>
      <c r="H201" s="305"/>
      <c r="I201" s="305"/>
      <c r="J201" s="305"/>
      <c r="K201" s="329"/>
    </row>
    <row r="202" ht="15" customHeight="1">
      <c r="B202" s="308"/>
      <c r="C202" s="285" t="s">
        <v>767</v>
      </c>
      <c r="D202" s="285"/>
      <c r="E202" s="285"/>
      <c r="F202" s="307" t="s">
        <v>47</v>
      </c>
      <c r="G202" s="285"/>
      <c r="H202" s="285" t="s">
        <v>778</v>
      </c>
      <c r="I202" s="285"/>
      <c r="J202" s="285"/>
      <c r="K202" s="329"/>
    </row>
    <row r="203" ht="15" customHeight="1">
      <c r="B203" s="308"/>
      <c r="C203" s="314"/>
      <c r="D203" s="285"/>
      <c r="E203" s="285"/>
      <c r="F203" s="307" t="s">
        <v>48</v>
      </c>
      <c r="G203" s="285"/>
      <c r="H203" s="285" t="s">
        <v>779</v>
      </c>
      <c r="I203" s="285"/>
      <c r="J203" s="285"/>
      <c r="K203" s="329"/>
    </row>
    <row r="204" ht="15" customHeight="1">
      <c r="B204" s="308"/>
      <c r="C204" s="314"/>
      <c r="D204" s="285"/>
      <c r="E204" s="285"/>
      <c r="F204" s="307" t="s">
        <v>51</v>
      </c>
      <c r="G204" s="285"/>
      <c r="H204" s="285" t="s">
        <v>780</v>
      </c>
      <c r="I204" s="285"/>
      <c r="J204" s="285"/>
      <c r="K204" s="329"/>
    </row>
    <row r="205" ht="15" customHeight="1">
      <c r="B205" s="308"/>
      <c r="C205" s="285"/>
      <c r="D205" s="285"/>
      <c r="E205" s="285"/>
      <c r="F205" s="307" t="s">
        <v>49</v>
      </c>
      <c r="G205" s="285"/>
      <c r="H205" s="285" t="s">
        <v>781</v>
      </c>
      <c r="I205" s="285"/>
      <c r="J205" s="285"/>
      <c r="K205" s="329"/>
    </row>
    <row r="206" ht="15" customHeight="1">
      <c r="B206" s="308"/>
      <c r="C206" s="285"/>
      <c r="D206" s="285"/>
      <c r="E206" s="285"/>
      <c r="F206" s="307" t="s">
        <v>50</v>
      </c>
      <c r="G206" s="285"/>
      <c r="H206" s="285" t="s">
        <v>782</v>
      </c>
      <c r="I206" s="285"/>
      <c r="J206" s="285"/>
      <c r="K206" s="329"/>
    </row>
    <row r="207" ht="15" customHeight="1">
      <c r="B207" s="308"/>
      <c r="C207" s="285"/>
      <c r="D207" s="285"/>
      <c r="E207" s="285"/>
      <c r="F207" s="307"/>
      <c r="G207" s="285"/>
      <c r="H207" s="285"/>
      <c r="I207" s="285"/>
      <c r="J207" s="285"/>
      <c r="K207" s="329"/>
    </row>
    <row r="208" ht="15" customHeight="1">
      <c r="B208" s="308"/>
      <c r="C208" s="285" t="s">
        <v>723</v>
      </c>
      <c r="D208" s="285"/>
      <c r="E208" s="285"/>
      <c r="F208" s="307" t="s">
        <v>83</v>
      </c>
      <c r="G208" s="285"/>
      <c r="H208" s="285" t="s">
        <v>783</v>
      </c>
      <c r="I208" s="285"/>
      <c r="J208" s="285"/>
      <c r="K208" s="329"/>
    </row>
    <row r="209" ht="15" customHeight="1">
      <c r="B209" s="308"/>
      <c r="C209" s="314"/>
      <c r="D209" s="285"/>
      <c r="E209" s="285"/>
      <c r="F209" s="307" t="s">
        <v>618</v>
      </c>
      <c r="G209" s="285"/>
      <c r="H209" s="285" t="s">
        <v>619</v>
      </c>
      <c r="I209" s="285"/>
      <c r="J209" s="285"/>
      <c r="K209" s="329"/>
    </row>
    <row r="210" ht="15" customHeight="1">
      <c r="B210" s="308"/>
      <c r="C210" s="285"/>
      <c r="D210" s="285"/>
      <c r="E210" s="285"/>
      <c r="F210" s="307" t="s">
        <v>616</v>
      </c>
      <c r="G210" s="285"/>
      <c r="H210" s="285" t="s">
        <v>784</v>
      </c>
      <c r="I210" s="285"/>
      <c r="J210" s="285"/>
      <c r="K210" s="329"/>
    </row>
    <row r="211" ht="15" customHeight="1">
      <c r="B211" s="346"/>
      <c r="C211" s="314"/>
      <c r="D211" s="314"/>
      <c r="E211" s="314"/>
      <c r="F211" s="307" t="s">
        <v>620</v>
      </c>
      <c r="G211" s="292"/>
      <c r="H211" s="333" t="s">
        <v>621</v>
      </c>
      <c r="I211" s="333"/>
      <c r="J211" s="333"/>
      <c r="K211" s="347"/>
    </row>
    <row r="212" ht="15" customHeight="1">
      <c r="B212" s="346"/>
      <c r="C212" s="314"/>
      <c r="D212" s="314"/>
      <c r="E212" s="314"/>
      <c r="F212" s="307" t="s">
        <v>622</v>
      </c>
      <c r="G212" s="292"/>
      <c r="H212" s="333" t="s">
        <v>785</v>
      </c>
      <c r="I212" s="333"/>
      <c r="J212" s="333"/>
      <c r="K212" s="347"/>
    </row>
    <row r="213" ht="15" customHeight="1">
      <c r="B213" s="346"/>
      <c r="C213" s="314"/>
      <c r="D213" s="314"/>
      <c r="E213" s="314"/>
      <c r="F213" s="348"/>
      <c r="G213" s="292"/>
      <c r="H213" s="349"/>
      <c r="I213" s="349"/>
      <c r="J213" s="349"/>
      <c r="K213" s="347"/>
    </row>
    <row r="214" ht="15" customHeight="1">
      <c r="B214" s="346"/>
      <c r="C214" s="285" t="s">
        <v>747</v>
      </c>
      <c r="D214" s="314"/>
      <c r="E214" s="314"/>
      <c r="F214" s="307">
        <v>1</v>
      </c>
      <c r="G214" s="292"/>
      <c r="H214" s="333" t="s">
        <v>786</v>
      </c>
      <c r="I214" s="333"/>
      <c r="J214" s="333"/>
      <c r="K214" s="347"/>
    </row>
    <row r="215" ht="15" customHeight="1">
      <c r="B215" s="346"/>
      <c r="C215" s="314"/>
      <c r="D215" s="314"/>
      <c r="E215" s="314"/>
      <c r="F215" s="307">
        <v>2</v>
      </c>
      <c r="G215" s="292"/>
      <c r="H215" s="333" t="s">
        <v>787</v>
      </c>
      <c r="I215" s="333"/>
      <c r="J215" s="333"/>
      <c r="K215" s="347"/>
    </row>
    <row r="216" ht="15" customHeight="1">
      <c r="B216" s="346"/>
      <c r="C216" s="314"/>
      <c r="D216" s="314"/>
      <c r="E216" s="314"/>
      <c r="F216" s="307">
        <v>3</v>
      </c>
      <c r="G216" s="292"/>
      <c r="H216" s="333" t="s">
        <v>788</v>
      </c>
      <c r="I216" s="333"/>
      <c r="J216" s="333"/>
      <c r="K216" s="347"/>
    </row>
    <row r="217" ht="15" customHeight="1">
      <c r="B217" s="346"/>
      <c r="C217" s="314"/>
      <c r="D217" s="314"/>
      <c r="E217" s="314"/>
      <c r="F217" s="307">
        <v>4</v>
      </c>
      <c r="G217" s="292"/>
      <c r="H217" s="333" t="s">
        <v>789</v>
      </c>
      <c r="I217" s="333"/>
      <c r="J217" s="333"/>
      <c r="K217" s="347"/>
    </row>
    <row r="218" ht="12.75" customHeight="1">
      <c r="B218" s="350"/>
      <c r="C218" s="351"/>
      <c r="D218" s="351"/>
      <c r="E218" s="351"/>
      <c r="F218" s="351"/>
      <c r="G218" s="351"/>
      <c r="H218" s="351"/>
      <c r="I218" s="351"/>
      <c r="J218" s="351"/>
      <c r="K218" s="352"/>
    </row>
  </sheetData>
  <sheetProtection autoFilter="0" deleteColumns="0" deleteRows="0" formatCells="0" formatColumns="0" formatRows="0" insertColumns="0" insertHyperlinks="0" insertRows="0" pivotTables="0" sort="0"/>
  <mergeCells count="77">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 ref="G42:J42"/>
    <mergeCell ref="G41:J41"/>
    <mergeCell ref="G43:J43"/>
    <mergeCell ref="G44:J44"/>
    <mergeCell ref="G45:J45"/>
    <mergeCell ref="C122:J122"/>
    <mergeCell ref="C102:J102"/>
    <mergeCell ref="C147:J147"/>
    <mergeCell ref="C165:J165"/>
    <mergeCell ref="C25:J25"/>
    <mergeCell ref="F20:J20"/>
    <mergeCell ref="F23:J23"/>
    <mergeCell ref="F21:J21"/>
    <mergeCell ref="F22:J22"/>
    <mergeCell ref="F19:J19"/>
    <mergeCell ref="D27:J27"/>
    <mergeCell ref="D28:J28"/>
    <mergeCell ref="D30:J30"/>
    <mergeCell ref="D31:J31"/>
    <mergeCell ref="C26:J26"/>
    <mergeCell ref="C3:J3"/>
    <mergeCell ref="C9:J9"/>
    <mergeCell ref="D10:J10"/>
    <mergeCell ref="D15:J15"/>
    <mergeCell ref="C4:J4"/>
    <mergeCell ref="C6:J6"/>
    <mergeCell ref="C7:J7"/>
    <mergeCell ref="D11:J11"/>
    <mergeCell ref="D16:J16"/>
    <mergeCell ref="D17:J17"/>
    <mergeCell ref="F18:J18"/>
    <mergeCell ref="D33:J33"/>
    <mergeCell ref="D34:J34"/>
    <mergeCell ref="D35:J35"/>
    <mergeCell ref="G36:J36"/>
    <mergeCell ref="G37:J37"/>
    <mergeCell ref="G38:J38"/>
    <mergeCell ref="G39:J39"/>
    <mergeCell ref="G40:J40"/>
    <mergeCell ref="D47:J47"/>
    <mergeCell ref="E48:J48"/>
    <mergeCell ref="E49:J49"/>
    <mergeCell ref="D51:J51"/>
    <mergeCell ref="E50:J50"/>
    <mergeCell ref="C52:J52"/>
    <mergeCell ref="C54:J54"/>
    <mergeCell ref="C55:J55"/>
    <mergeCell ref="D61:J61"/>
    <mergeCell ref="C57:J57"/>
    <mergeCell ref="D58:J58"/>
    <mergeCell ref="D59:J59"/>
    <mergeCell ref="D60:J60"/>
    <mergeCell ref="D62:J62"/>
    <mergeCell ref="D65:J65"/>
    <mergeCell ref="D66:J66"/>
    <mergeCell ref="D68:J68"/>
    <mergeCell ref="D63:J63"/>
    <mergeCell ref="D67:J67"/>
    <mergeCell ref="D69:J69"/>
    <mergeCell ref="D70:J70"/>
    <mergeCell ref="C75:J75"/>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Lukáš Třasák</dc:creator>
  <cp:lastModifiedBy>Lukáš Třasák</cp:lastModifiedBy>
  <dcterms:created xsi:type="dcterms:W3CDTF">2019-03-04T09:22:17Z</dcterms:created>
  <dcterms:modified xsi:type="dcterms:W3CDTF">2019-03-04T09:22:19Z</dcterms:modified>
</cp:coreProperties>
</file>