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Pol'!$A$1:$U$62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2" i="12" l="1"/>
  <c r="F39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0" i="12"/>
  <c r="M50" i="12" s="1"/>
  <c r="M49" i="12" s="1"/>
  <c r="I50" i="12"/>
  <c r="I49" i="12" s="1"/>
  <c r="G50" i="1" s="1"/>
  <c r="E19" i="1" s="1"/>
  <c r="K50" i="12"/>
  <c r="K49" i="12" s="1"/>
  <c r="H50" i="1" s="1"/>
  <c r="G19" i="1" s="1"/>
  <c r="O50" i="12"/>
  <c r="O49" i="12" s="1"/>
  <c r="Q50" i="12"/>
  <c r="Q49" i="12" s="1"/>
  <c r="U50" i="12"/>
  <c r="U49" i="12" s="1"/>
  <c r="I20" i="1"/>
  <c r="G20" i="1"/>
  <c r="E20" i="1"/>
  <c r="I19" i="1"/>
  <c r="I18" i="1"/>
  <c r="I17" i="1"/>
  <c r="G17" i="1"/>
  <c r="E17" i="1"/>
  <c r="I16" i="1"/>
  <c r="I52" i="1"/>
  <c r="G27" i="1"/>
  <c r="J28" i="1"/>
  <c r="J26" i="1"/>
  <c r="G38" i="1"/>
  <c r="F38" i="1"/>
  <c r="H32" i="1"/>
  <c r="J23" i="1"/>
  <c r="J24" i="1"/>
  <c r="J25" i="1"/>
  <c r="J27" i="1"/>
  <c r="E24" i="1"/>
  <c r="E26" i="1"/>
  <c r="G17" i="12" l="1"/>
  <c r="Q17" i="12"/>
  <c r="O17" i="12"/>
  <c r="G49" i="12"/>
  <c r="U17" i="12"/>
  <c r="I8" i="12"/>
  <c r="G47" i="1" s="1"/>
  <c r="Q39" i="12"/>
  <c r="F40" i="1"/>
  <c r="G23" i="1" s="1"/>
  <c r="I21" i="12"/>
  <c r="G49" i="1" s="1"/>
  <c r="G8" i="12"/>
  <c r="I39" i="12"/>
  <c r="G51" i="1" s="1"/>
  <c r="E16" i="1" s="1"/>
  <c r="K21" i="12"/>
  <c r="H49" i="1" s="1"/>
  <c r="U8" i="12"/>
  <c r="AD52" i="12"/>
  <c r="G39" i="1" s="1"/>
  <c r="G40" i="1" s="1"/>
  <c r="G25" i="1" s="1"/>
  <c r="G26" i="1" s="1"/>
  <c r="K39" i="12"/>
  <c r="H51" i="1" s="1"/>
  <c r="G16" i="1" s="1"/>
  <c r="O21" i="12"/>
  <c r="G21" i="12"/>
  <c r="G39" i="12"/>
  <c r="O39" i="12"/>
  <c r="I17" i="12"/>
  <c r="G48" i="1" s="1"/>
  <c r="O8" i="12"/>
  <c r="M39" i="12"/>
  <c r="Q21" i="12"/>
  <c r="K17" i="12"/>
  <c r="H48" i="1" s="1"/>
  <c r="M17" i="12"/>
  <c r="K8" i="12"/>
  <c r="H47" i="1" s="1"/>
  <c r="U21" i="12"/>
  <c r="U39" i="12"/>
  <c r="Q8" i="12"/>
  <c r="M21" i="12"/>
  <c r="M8" i="12"/>
  <c r="I21" i="1"/>
  <c r="E18" i="1" l="1"/>
  <c r="E21" i="1" s="1"/>
  <c r="G52" i="1"/>
  <c r="G18" i="1"/>
  <c r="G21" i="1" s="1"/>
  <c r="H52" i="1"/>
  <c r="G52" i="12"/>
  <c r="H39" i="1"/>
  <c r="H40" i="1" s="1"/>
  <c r="G28" i="1"/>
  <c r="G24" i="1"/>
  <c r="G29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<sst xmlns="http://schemas.openxmlformats.org/spreadsheetml/2006/main" count="292" uniqueCount="175">
  <si>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</si>
  <si>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</si>
  <si>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</si>
  <si>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</si>
  <si>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</si>
  <si>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</si>
  <si>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</si>
  <si>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</si>
  <si>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</si>
  <si>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</si>
  <si>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</si>
  <si>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</si>
  <si>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</si>
  <si>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</si>
  <si>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</si>
  <si>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</si>
  <si>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</si>
  <si>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</si>
  <si>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</si>
  <si>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</si>
  <si>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</si>
  <si>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</si>
  <si>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</si>
  <si>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</si>
  <si>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</si>
  <si>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</si>
  <si>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</si>
  <si>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</si>
  <si>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</si>
  <si>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</si>
  <si>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</si>
  <si>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</si>
  <si>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</si>
  <si>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</si>
  <si>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</si>
  <si>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</si>
  <si>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</si>
  <si>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</si>
  <si>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</si>
  <si>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</si>
  <si>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</si>
  <si>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</si>
  <si>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</si>
  <si>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</si>
  <si>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</si>
  <si>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Ing.Tomáš Srba</t>
  </si>
  <si>
    <t>17-21 Připojení budovy č.p. 752 v Přelouči na metropolitní síť</t>
  </si>
  <si>
    <t>Celkem za stavbu</t>
  </si>
  <si>
    <t>CZK</t>
  </si>
  <si>
    <t>Rekapitulace dílů</t>
  </si>
  <si>
    <t>Typ dílu</t>
  </si>
  <si>
    <t>M22</t>
  </si>
  <si>
    <t>Montáž sdělovací a zabezp.tech</t>
  </si>
  <si>
    <t>M23</t>
  </si>
  <si>
    <t>Montáže potrubí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</si>
  <si>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</si>
  <si>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</si>
  <si>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</si>
  <si>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</si>
  <si>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</si>
  <si>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</si>
  <si>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</si>
  <si>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</si>
  <si>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</si>
  <si>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</si>
  <si>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</si>
  <si>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</si>
  <si>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</si>
  <si>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</si>
  <si>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</si>
  <si>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</si>
  <si>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</si>
  <si>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</si>
  <si>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</si>
  <si>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</si>
  <si>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</si>
  <si>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</si>
  <si>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</si>
  <si>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</si>
  <si>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</si>
  <si>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</si>
  <si>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</si>
  <si>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</si>
  <si>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</si>
  <si>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</si>
  <si>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</si>
  <si>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</si>
  <si>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</si>
  <si>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220061164R00</t>
  </si>
  <si>
    <t>Položení trubky HDPE do výkopu</t>
  </si>
  <si>
    <t>m</t>
  </si>
  <si>
    <t>POL1_0</t>
  </si>
  <si>
    <t xml:space="preserve">dle části dokumentace - Situace: : </t>
  </si>
  <si>
    <t>VV</t>
  </si>
  <si>
    <t>0000000.01</t>
  </si>
  <si>
    <t>Mikrotrubička zodolněná HDPE 12/8mm</t>
  </si>
  <si>
    <t>POL3_0</t>
  </si>
  <si>
    <t xml:space="preserve">dle pol. 220 06-1164.R00: : </t>
  </si>
  <si>
    <t>000-0000.02</t>
  </si>
  <si>
    <t>Provizorní zaslepení konce HDPE</t>
  </si>
  <si>
    <t>kus</t>
  </si>
  <si>
    <t>0000000.03</t>
  </si>
  <si>
    <t>Ucpávka koncová HDPE Plasson 12/8</t>
  </si>
  <si>
    <t xml:space="preserve">dle pol. 000-0000.04: : </t>
  </si>
  <si>
    <t>000-0000.04</t>
  </si>
  <si>
    <t>Spojka trubky, včetně dodávy spojky HDPE vel. 12/8</t>
  </si>
  <si>
    <t>230191018R00</t>
  </si>
  <si>
    <t>Uložení chráničky ve výkopu</t>
  </si>
  <si>
    <t>0000000.05</t>
  </si>
  <si>
    <t>Korugovaná chránička ohebná vel. 70</t>
  </si>
  <si>
    <t>0000000.06</t>
  </si>
  <si>
    <t>Korugovaná chránička ohebná vel. 110</t>
  </si>
  <si>
    <t>460200133R00</t>
  </si>
  <si>
    <t>Výkop kabelové rýhy 35/50 cm  hor.3</t>
  </si>
  <si>
    <t>460570133R00</t>
  </si>
  <si>
    <t>Zához rýhy 35/50 cm, hornina třídy 3, se zhutněním</t>
  </si>
  <si>
    <t>460200173R00</t>
  </si>
  <si>
    <t>Výkop kabelové rýhy 35/90 cm  hor.3</t>
  </si>
  <si>
    <t>460560173R00</t>
  </si>
  <si>
    <t>Zához rýhy 35/90 cm, hornina třídy 3</t>
  </si>
  <si>
    <t>460600001RT8</t>
  </si>
  <si>
    <t>Naložení a odvoz zeminy, odvoz na vzdálenost 10000 m</t>
  </si>
  <si>
    <t>m3</t>
  </si>
  <si>
    <t>460010024RT2</t>
  </si>
  <si>
    <t>Vytýčení kabelové trasy v zastavěném prostoru, délka trasy do 500 m</t>
  </si>
  <si>
    <t>km</t>
  </si>
  <si>
    <t>460030031R00</t>
  </si>
  <si>
    <t>Vytrhání kostek velkých,lože písek, nezalité spáry</t>
  </si>
  <si>
    <t>m2</t>
  </si>
  <si>
    <t>460030061R00</t>
  </si>
  <si>
    <t>Kladení dlažby do lože z písku</t>
  </si>
  <si>
    <t>460030101R00</t>
  </si>
  <si>
    <t>Vytrhání obrubníků, lože písek, stojatých</t>
  </si>
  <si>
    <t>460030011R00</t>
  </si>
  <si>
    <t>Sejmutí drnu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</si>
  <si>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</si>
  <si>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</si>
  <si>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</si>
  <si>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</si>
  <si>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</si>
  <si>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 xml:space="preserve">Dle pol. 460 42-0022.RT3: : </t>
  </si>
  <si>
    <t>460490012R00</t>
  </si>
  <si>
    <t>Fólie výstražná z PVC, šířka 33 cm</t>
  </si>
  <si>
    <t>58511110</t>
  </si>
  <si>
    <t>Beton B13,5</t>
  </si>
  <si>
    <t xml:space="preserve">Dle pol. 460 10-0023.R00: : </t>
  </si>
  <si>
    <t>111201101R00</t>
  </si>
  <si>
    <t>Odstranění křovin i s kořeny na ploše do 1000 m2</t>
  </si>
  <si>
    <t>101R00</t>
  </si>
  <si>
    <t>Nákladní auto 5t</t>
  </si>
  <si>
    <t>hod</t>
  </si>
  <si>
    <t>102R00</t>
  </si>
  <si>
    <t>Pomocné práce</t>
  </si>
  <si>
    <t>103R00</t>
  </si>
  <si>
    <t>Dozory provozovatele dotčených sítí</t>
  </si>
  <si>
    <t>104R00</t>
  </si>
  <si>
    <t>Koordinace s provozovateli dotčených sítí</t>
  </si>
  <si>
    <t>105R00</t>
  </si>
  <si>
    <t>Vytýčení stávajících sítí</t>
  </si>
  <si>
    <t>106R00</t>
  </si>
  <si>
    <t>Úklid stavby</t>
  </si>
  <si>
    <t>107R00</t>
  </si>
  <si>
    <t>Zjištění stávajícího stavu</t>
  </si>
  <si>
    <t>108R00</t>
  </si>
  <si>
    <t>Zaměření nové trasy - geodetické</t>
  </si>
  <si>
    <t>109R00</t>
  </si>
  <si>
    <t>Zkouška těsnosti mikrotrubičky</t>
  </si>
  <si>
    <t>VRN1</t>
  </si>
  <si>
    <t>Podíl přidružených výkonů pro zemní práce</t>
  </si>
  <si>
    <t xml:space="preserve"> </t>
  </si>
  <si>
    <t>POL99_0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</si>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</sst>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0" fontId="16" fillId="0" borderId="33" xfId="0" applyFont="1" applyFill="1" applyBorder="1" applyAlignment="1">
      <alignment vertical="top" shrinkToFit="1"/>
    </xf>
    <xf numFmtId="0" fontId="16" fillId="0" borderId="26" xfId="0" applyFont="1" applyFill="1" applyBorder="1" applyAlignment="1">
      <alignment vertical="top" shrinkToFit="1"/>
    </xf>
    <xf numFmtId="0" fontId="16" fillId="0" borderId="0" xfId="0" applyFont="1" applyFill="1"/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Fill="1" applyBorder="1" applyAlignment="1">
      <alignment vertical="top" shrinkToFit="1"/>
    </xf>
    <xf numFmtId="0" fontId="0" fillId="0" borderId="0" xfId="0" applyFill="1" applyAlignment="1">
      <alignment vertical="top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1"/>
      <c r="E11" s="241"/>
      <c r="F11" s="241"/>
      <c r="G11" s="241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0" t="s">
        <v>29</v>
      </c>
      <c r="F15" s="240"/>
      <c r="G15" s="242" t="s">
        <v>30</v>
      </c>
      <c r="H15" s="242"/>
      <c r="I15" s="242" t="s">
        <v>28</v>
      </c>
      <c r="J15" s="243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1">
        <f>SUMIF(F47:F51,A16,G47:G51)+SUMIF(F47:F51,"PSU",G47:G51)</f>
        <v>0</v>
      </c>
      <c r="F16" s="222"/>
      <c r="G16" s="221">
        <f>SUMIF(F47:F51,A16,H47:H51)+SUMIF(F47:F51,"PSU",H47:H51)</f>
        <v>0</v>
      </c>
      <c r="H16" s="222"/>
      <c r="I16" s="221">
        <f>SUMIF(F47:F51,A16,I47:I51)+SUMIF(F47:F51,"PSU",I47:I51)</f>
        <v>0</v>
      </c>
      <c r="J16" s="223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1">
        <f>SUMIF(F47:F51,A17,G47:G51)</f>
        <v>0</v>
      </c>
      <c r="F17" s="222"/>
      <c r="G17" s="221">
        <f>SUMIF(F47:F51,A17,H47:H51)</f>
        <v>0</v>
      </c>
      <c r="H17" s="222"/>
      <c r="I17" s="221">
        <f>SUMIF(F47:F51,A17,I47:I51)</f>
        <v>0</v>
      </c>
      <c r="J17" s="223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1">
        <f>SUMIF(F47:F51,A18,G47:G51)</f>
        <v>0</v>
      </c>
      <c r="F18" s="222"/>
      <c r="G18" s="221">
        <f>SUMIF(F47:F51,A18,H47:H51)</f>
        <v>0</v>
      </c>
      <c r="H18" s="222"/>
      <c r="I18" s="221">
        <f>SUMIF(F47:F51,A18,I47:I51)</f>
        <v>0</v>
      </c>
      <c r="J18" s="223"/>
    </row>
    <row r="19" spans="1:10" ht="23.25" customHeight="1" x14ac:dyDescent="0.2">
      <c r="A19" s="148" t="s">
        <v>57</v>
      </c>
      <c r="B19" s="149" t="s">
        <v>26</v>
      </c>
      <c r="C19" s="58"/>
      <c r="D19" s="59"/>
      <c r="E19" s="221">
        <f>SUMIF(F47:F51,A19,G47:G51)</f>
        <v>0</v>
      </c>
      <c r="F19" s="222"/>
      <c r="G19" s="221">
        <f>SUMIF(F47:F51,A19,H47:H51)</f>
        <v>0</v>
      </c>
      <c r="H19" s="222"/>
      <c r="I19" s="221">
        <f>SUMIF(F47:F51,A19,I47:I51)</f>
        <v>0</v>
      </c>
      <c r="J19" s="223"/>
    </row>
    <row r="20" spans="1:10" ht="23.25" customHeight="1" x14ac:dyDescent="0.2">
      <c r="A20" s="148" t="s">
        <v>60</v>
      </c>
      <c r="B20" s="149" t="s">
        <v>27</v>
      </c>
      <c r="C20" s="58"/>
      <c r="D20" s="59"/>
      <c r="E20" s="221">
        <f>SUMIF(F47:F51,A20,G47:G51)</f>
        <v>0</v>
      </c>
      <c r="F20" s="222"/>
      <c r="G20" s="221">
        <f>SUMIF(F47:F51,A20,H47:H51)</f>
        <v>0</v>
      </c>
      <c r="H20" s="222"/>
      <c r="I20" s="221">
        <f>SUMIF(F47:F51,A20,I47:I51)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29">
        <f>SUM(E16:F20)</f>
        <v>0</v>
      </c>
      <c r="F21" s="238"/>
      <c r="G21" s="229">
        <f>SUM(G16:H20)</f>
        <v>0</v>
      </c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39">
        <f>ZakladDPHSniVypocet+ZakladDPHZaklVypocet</f>
        <v>0</v>
      </c>
      <c r="H28" s="239"/>
      <c r="I28" s="239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37">
        <f>ZakladDPHSni+DPHSni+ZakladDPHZakl+DPHZakl+Zaokrouhleni</f>
        <v>0</v>
      </c>
      <c r="H29" s="237"/>
      <c r="I29" s="237"/>
      <c r="J29" s="126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42957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2"/>
      <c r="D39" s="213"/>
      <c r="E39" s="213"/>
      <c r="F39" s="115">
        <f>' Pol'!AC52</f>
        <v>0</v>
      </c>
      <c r="G39" s="116">
        <f>' Pol'!AD52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4" t="s">
        <v>47</v>
      </c>
      <c r="C40" s="215"/>
      <c r="D40" s="215"/>
      <c r="E40" s="216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49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50</v>
      </c>
      <c r="G46" s="136" t="s">
        <v>29</v>
      </c>
      <c r="H46" s="136" t="s">
        <v>30</v>
      </c>
      <c r="I46" s="217" t="s">
        <v>28</v>
      </c>
      <c r="J46" s="217"/>
    </row>
    <row r="47" spans="1:10" ht="25.5" customHeight="1" x14ac:dyDescent="0.2">
      <c r="A47" s="129"/>
      <c r="B47" s="137" t="s">
        <v>51</v>
      </c>
      <c r="C47" s="219" t="s">
        <v>52</v>
      </c>
      <c r="D47" s="220"/>
      <c r="E47" s="220"/>
      <c r="F47" s="139" t="s">
        <v>25</v>
      </c>
      <c r="G47" s="140">
        <f>' Pol'!I8</f>
        <v>0</v>
      </c>
      <c r="H47" s="140">
        <f>' Pol'!K8</f>
        <v>0</v>
      </c>
      <c r="I47" s="218"/>
      <c r="J47" s="218"/>
    </row>
    <row r="48" spans="1:10" ht="25.5" customHeight="1" x14ac:dyDescent="0.2">
      <c r="A48" s="129"/>
      <c r="B48" s="131" t="s">
        <v>53</v>
      </c>
      <c r="C48" s="207" t="s">
        <v>54</v>
      </c>
      <c r="D48" s="208"/>
      <c r="E48" s="208"/>
      <c r="F48" s="141" t="s">
        <v>25</v>
      </c>
      <c r="G48" s="142">
        <f>' Pol'!I17</f>
        <v>0</v>
      </c>
      <c r="H48" s="142">
        <f>' Pol'!K17</f>
        <v>0</v>
      </c>
      <c r="I48" s="206"/>
      <c r="J48" s="206"/>
    </row>
    <row r="49" spans="1:10" ht="25.5" customHeight="1" x14ac:dyDescent="0.2">
      <c r="A49" s="129"/>
      <c r="B49" s="131" t="s">
        <v>55</v>
      </c>
      <c r="C49" s="207" t="s">
        <v>56</v>
      </c>
      <c r="D49" s="208"/>
      <c r="E49" s="208"/>
      <c r="F49" s="141" t="s">
        <v>25</v>
      </c>
      <c r="G49" s="142">
        <f>' Pol'!I21</f>
        <v>0</v>
      </c>
      <c r="H49" s="142">
        <f>' Pol'!K21</f>
        <v>0</v>
      </c>
      <c r="I49" s="206"/>
      <c r="J49" s="206"/>
    </row>
    <row r="50" spans="1:10" ht="25.5" customHeight="1" x14ac:dyDescent="0.2">
      <c r="A50" s="129"/>
      <c r="B50" s="131" t="s">
        <v>57</v>
      </c>
      <c r="C50" s="207" t="s">
        <v>26</v>
      </c>
      <c r="D50" s="208"/>
      <c r="E50" s="208"/>
      <c r="F50" s="141" t="s">
        <v>57</v>
      </c>
      <c r="G50" s="142">
        <f>' Pol'!I49</f>
        <v>0</v>
      </c>
      <c r="H50" s="142">
        <f>' Pol'!K49</f>
        <v>0</v>
      </c>
      <c r="I50" s="206"/>
      <c r="J50" s="206"/>
    </row>
    <row r="51" spans="1:10" ht="25.5" customHeight="1" x14ac:dyDescent="0.2">
      <c r="A51" s="129"/>
      <c r="B51" s="138" t="s">
        <v>58</v>
      </c>
      <c r="C51" s="210" t="s">
        <v>59</v>
      </c>
      <c r="D51" s="211"/>
      <c r="E51" s="211"/>
      <c r="F51" s="143" t="s">
        <v>23</v>
      </c>
      <c r="G51" s="144">
        <f>' Pol'!I39</f>
        <v>0</v>
      </c>
      <c r="H51" s="144">
        <f>' Pol'!K39</f>
        <v>0</v>
      </c>
      <c r="I51" s="209"/>
      <c r="J51" s="209"/>
    </row>
    <row r="52" spans="1:10" ht="25.5" customHeight="1" x14ac:dyDescent="0.2">
      <c r="A52" s="130"/>
      <c r="B52" s="134" t="s">
        <v>1</v>
      </c>
      <c r="C52" s="134"/>
      <c r="D52" s="135"/>
      <c r="E52" s="135"/>
      <c r="F52" s="145"/>
      <c r="G52" s="146">
        <f>SUM(G47:G51)</f>
        <v>0</v>
      </c>
      <c r="H52" s="146">
        <f>SUM(H47:H51)</f>
        <v>0</v>
      </c>
      <c r="I52" s="205">
        <f>SUM(I47:I51)</f>
        <v>0</v>
      </c>
      <c r="J52" s="205"/>
    </row>
    <row r="53" spans="1:10" x14ac:dyDescent="0.2">
      <c r="F53" s="147"/>
      <c r="G53" s="103"/>
      <c r="H53" s="147"/>
      <c r="I53" s="103"/>
      <c r="J53" s="103"/>
    </row>
    <row r="54" spans="1:10" x14ac:dyDescent="0.2">
      <c r="F54" s="147"/>
      <c r="G54" s="103"/>
      <c r="H54" s="147"/>
      <c r="I54" s="103"/>
      <c r="J54" s="103"/>
    </row>
    <row r="55" spans="1:10" x14ac:dyDescent="0.2">
      <c r="F55" s="147"/>
      <c r="G55" s="103"/>
      <c r="H55" s="147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2"/>
  <sheetViews>
    <sheetView tabSelected="1" topLeftCell="A11" workbookViewId="0">
      <selection activeCell="X28" sqref="X28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62</v>
      </c>
    </row>
    <row r="2" spans="1:60" ht="24.95" customHeight="1" x14ac:dyDescent="0.2">
      <c r="A2" s="152" t="s">
        <v>61</v>
      </c>
      <c r="B2" s="150"/>
      <c r="C2" s="251" t="s">
        <v>46</v>
      </c>
      <c r="D2" s="252"/>
      <c r="E2" s="252"/>
      <c r="F2" s="252"/>
      <c r="G2" s="253"/>
      <c r="AE2" t="s">
        <v>63</v>
      </c>
    </row>
    <row r="3" spans="1:60" ht="24.95" hidden="1" customHeight="1" x14ac:dyDescent="0.2">
      <c r="A3" s="153" t="s">
        <v>7</v>
      </c>
      <c r="B3" s="151"/>
      <c r="C3" s="254"/>
      <c r="D3" s="254"/>
      <c r="E3" s="254"/>
      <c r="F3" s="254"/>
      <c r="G3" s="255"/>
      <c r="AE3" t="s">
        <v>64</v>
      </c>
    </row>
    <row r="4" spans="1:60" ht="24.95" hidden="1" customHeight="1" x14ac:dyDescent="0.2">
      <c r="A4" s="153" t="s">
        <v>8</v>
      </c>
      <c r="B4" s="151"/>
      <c r="C4" s="256"/>
      <c r="D4" s="254"/>
      <c r="E4" s="254"/>
      <c r="F4" s="254"/>
      <c r="G4" s="255"/>
      <c r="AE4" t="s">
        <v>65</v>
      </c>
    </row>
    <row r="5" spans="1:60" hidden="1" x14ac:dyDescent="0.2">
      <c r="A5" s="154" t="s">
        <v>66</v>
      </c>
      <c r="B5" s="155"/>
      <c r="C5" s="156"/>
      <c r="D5" s="157"/>
      <c r="E5" s="157"/>
      <c r="F5" s="157"/>
      <c r="G5" s="158"/>
      <c r="AE5" t="s">
        <v>67</v>
      </c>
    </row>
    <row r="7" spans="1:60" ht="38.25" x14ac:dyDescent="0.2">
      <c r="A7" s="163" t="s">
        <v>68</v>
      </c>
      <c r="B7" s="164" t="s">
        <v>69</v>
      </c>
      <c r="C7" s="164" t="s">
        <v>70</v>
      </c>
      <c r="D7" s="163" t="s">
        <v>71</v>
      </c>
      <c r="E7" s="163" t="s">
        <v>72</v>
      </c>
      <c r="F7" s="159" t="s">
        <v>73</v>
      </c>
      <c r="G7" s="178" t="s">
        <v>28</v>
      </c>
      <c r="H7" s="179" t="s">
        <v>29</v>
      </c>
      <c r="I7" s="179" t="s">
        <v>74</v>
      </c>
      <c r="J7" s="179" t="s">
        <v>30</v>
      </c>
      <c r="K7" s="179" t="s">
        <v>75</v>
      </c>
      <c r="L7" s="179" t="s">
        <v>76</v>
      </c>
      <c r="M7" s="179" t="s">
        <v>77</v>
      </c>
      <c r="N7" s="179" t="s">
        <v>78</v>
      </c>
      <c r="O7" s="179" t="s">
        <v>79</v>
      </c>
      <c r="P7" s="179" t="s">
        <v>80</v>
      </c>
      <c r="Q7" s="179" t="s">
        <v>81</v>
      </c>
      <c r="R7" s="179" t="s">
        <v>82</v>
      </c>
      <c r="S7" s="179" t="s">
        <v>83</v>
      </c>
      <c r="T7" s="179" t="s">
        <v>84</v>
      </c>
      <c r="U7" s="166" t="s">
        <v>85</v>
      </c>
    </row>
    <row r="8" spans="1:60" x14ac:dyDescent="0.2">
      <c r="A8" s="180" t="s">
        <v>86</v>
      </c>
      <c r="B8" s="181" t="s">
        <v>51</v>
      </c>
      <c r="C8" s="182" t="s">
        <v>52</v>
      </c>
      <c r="D8" s="183"/>
      <c r="E8" s="184"/>
      <c r="F8" s="185"/>
      <c r="G8" s="185">
        <f>SUMIF(AE9:AE16,"&lt;&gt;NOR",G9:G16)</f>
        <v>0</v>
      </c>
      <c r="H8" s="185"/>
      <c r="I8" s="185">
        <f>SUM(I9:I16)</f>
        <v>0</v>
      </c>
      <c r="J8" s="185"/>
      <c r="K8" s="185">
        <f>SUM(K9:K16)</f>
        <v>0</v>
      </c>
      <c r="L8" s="185"/>
      <c r="M8" s="185">
        <f>SUM(M9:M16)</f>
        <v>0</v>
      </c>
      <c r="N8" s="165"/>
      <c r="O8" s="165">
        <f>SUM(O9:O16)</f>
        <v>0.38</v>
      </c>
      <c r="P8" s="165"/>
      <c r="Q8" s="165">
        <f>SUM(Q9:Q16)</f>
        <v>0</v>
      </c>
      <c r="R8" s="165"/>
      <c r="S8" s="165"/>
      <c r="T8" s="180"/>
      <c r="U8" s="165">
        <f>SUM(U9:U16)</f>
        <v>22.8</v>
      </c>
      <c r="AE8" t="s">
        <v>87</v>
      </c>
    </row>
    <row r="9" spans="1:60" outlineLevel="1" x14ac:dyDescent="0.2">
      <c r="A9" s="161">
        <v>1</v>
      </c>
      <c r="B9" s="167" t="s">
        <v>88</v>
      </c>
      <c r="C9" s="197" t="s">
        <v>89</v>
      </c>
      <c r="D9" s="169" t="s">
        <v>90</v>
      </c>
      <c r="E9" s="174">
        <v>160</v>
      </c>
      <c r="F9" s="259"/>
      <c r="G9" s="260">
        <f>ROUND(E9*F9,2)</f>
        <v>0</v>
      </c>
      <c r="H9" s="259"/>
      <c r="I9" s="260">
        <f>ROUND(E9*H9,2)</f>
        <v>0</v>
      </c>
      <c r="J9" s="259"/>
      <c r="K9" s="260">
        <f>ROUND(E9*J9,2)</f>
        <v>0</v>
      </c>
      <c r="L9" s="260">
        <v>21</v>
      </c>
      <c r="M9" s="260">
        <f>G9*(1+L9/100)</f>
        <v>0</v>
      </c>
      <c r="N9" s="261">
        <v>0</v>
      </c>
      <c r="O9" s="261">
        <f>ROUND(E9*N9,5)</f>
        <v>0</v>
      </c>
      <c r="P9" s="261">
        <v>0</v>
      </c>
      <c r="Q9" s="261">
        <f>ROUND(E9*P9,5)</f>
        <v>0</v>
      </c>
      <c r="R9" s="261"/>
      <c r="S9" s="261"/>
      <c r="T9" s="262">
        <v>0.12</v>
      </c>
      <c r="U9" s="261">
        <f>ROUND(E9*T9,2)</f>
        <v>19.2</v>
      </c>
      <c r="V9" s="263"/>
      <c r="W9" s="160"/>
      <c r="X9" s="160"/>
      <c r="Y9" s="160"/>
      <c r="Z9" s="160"/>
      <c r="AA9" s="160"/>
      <c r="AB9" s="160"/>
      <c r="AC9" s="160"/>
      <c r="AD9" s="160"/>
      <c r="AE9" s="160" t="s">
        <v>91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7"/>
      <c r="C10" s="198" t="s">
        <v>92</v>
      </c>
      <c r="D10" s="170"/>
      <c r="E10" s="175"/>
      <c r="F10" s="260"/>
      <c r="G10" s="260"/>
      <c r="H10" s="260"/>
      <c r="I10" s="260"/>
      <c r="J10" s="260"/>
      <c r="K10" s="260"/>
      <c r="L10" s="260"/>
      <c r="M10" s="260"/>
      <c r="N10" s="261"/>
      <c r="O10" s="261"/>
      <c r="P10" s="261"/>
      <c r="Q10" s="261"/>
      <c r="R10" s="261"/>
      <c r="S10" s="261"/>
      <c r="T10" s="262"/>
      <c r="U10" s="261"/>
      <c r="V10" s="263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2</v>
      </c>
      <c r="B11" s="167" t="s">
        <v>94</v>
      </c>
      <c r="C11" s="197" t="s">
        <v>95</v>
      </c>
      <c r="D11" s="169" t="s">
        <v>90</v>
      </c>
      <c r="E11" s="174">
        <v>200</v>
      </c>
      <c r="F11" s="259"/>
      <c r="G11" s="260">
        <f>ROUND(E11*F11,2)</f>
        <v>0</v>
      </c>
      <c r="H11" s="259"/>
      <c r="I11" s="260">
        <f>ROUND(E11*H11,2)</f>
        <v>0</v>
      </c>
      <c r="J11" s="259"/>
      <c r="K11" s="260">
        <f>ROUND(E11*J11,2)</f>
        <v>0</v>
      </c>
      <c r="L11" s="260">
        <v>21</v>
      </c>
      <c r="M11" s="260">
        <f>G11*(1+L11/100)</f>
        <v>0</v>
      </c>
      <c r="N11" s="261">
        <v>1.9E-3</v>
      </c>
      <c r="O11" s="261">
        <f>ROUND(E11*N11,5)</f>
        <v>0.38</v>
      </c>
      <c r="P11" s="261">
        <v>0</v>
      </c>
      <c r="Q11" s="261">
        <f>ROUND(E11*P11,5)</f>
        <v>0</v>
      </c>
      <c r="R11" s="261"/>
      <c r="S11" s="261"/>
      <c r="T11" s="262">
        <v>0</v>
      </c>
      <c r="U11" s="261">
        <f>ROUND(E11*T11,2)</f>
        <v>0</v>
      </c>
      <c r="V11" s="263"/>
      <c r="W11" s="160"/>
      <c r="X11" s="160"/>
      <c r="Y11" s="160"/>
      <c r="Z11" s="160"/>
      <c r="AA11" s="160"/>
      <c r="AB11" s="160"/>
      <c r="AC11" s="160"/>
      <c r="AD11" s="160"/>
      <c r="AE11" s="160" t="s">
        <v>96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198" t="s">
        <v>97</v>
      </c>
      <c r="D12" s="170"/>
      <c r="E12" s="175"/>
      <c r="F12" s="260"/>
      <c r="G12" s="260"/>
      <c r="H12" s="260"/>
      <c r="I12" s="260"/>
      <c r="J12" s="260"/>
      <c r="K12" s="260"/>
      <c r="L12" s="260"/>
      <c r="M12" s="260"/>
      <c r="N12" s="261"/>
      <c r="O12" s="261"/>
      <c r="P12" s="261"/>
      <c r="Q12" s="261"/>
      <c r="R12" s="261"/>
      <c r="S12" s="261"/>
      <c r="T12" s="262"/>
      <c r="U12" s="261"/>
      <c r="V12" s="263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>
        <v>3</v>
      </c>
      <c r="B13" s="167" t="s">
        <v>98</v>
      </c>
      <c r="C13" s="197" t="s">
        <v>99</v>
      </c>
      <c r="D13" s="169" t="s">
        <v>100</v>
      </c>
      <c r="E13" s="174">
        <v>2</v>
      </c>
      <c r="F13" s="259"/>
      <c r="G13" s="260">
        <f>ROUND(E13*F13,2)</f>
        <v>0</v>
      </c>
      <c r="H13" s="259"/>
      <c r="I13" s="260">
        <f>ROUND(E13*H13,2)</f>
        <v>0</v>
      </c>
      <c r="J13" s="259"/>
      <c r="K13" s="260">
        <f>ROUND(E13*J13,2)</f>
        <v>0</v>
      </c>
      <c r="L13" s="260">
        <v>21</v>
      </c>
      <c r="M13" s="260">
        <f>G13*(1+L13/100)</f>
        <v>0</v>
      </c>
      <c r="N13" s="261">
        <v>0</v>
      </c>
      <c r="O13" s="261">
        <f>ROUND(E13*N13,5)</f>
        <v>0</v>
      </c>
      <c r="P13" s="261">
        <v>0</v>
      </c>
      <c r="Q13" s="261">
        <f>ROUND(E13*P13,5)</f>
        <v>0</v>
      </c>
      <c r="R13" s="261"/>
      <c r="S13" s="261"/>
      <c r="T13" s="262">
        <v>0.3</v>
      </c>
      <c r="U13" s="261">
        <f>ROUND(E13*T13,2)</f>
        <v>0.6</v>
      </c>
      <c r="V13" s="263"/>
      <c r="W13" s="160"/>
      <c r="X13" s="160"/>
      <c r="Y13" s="160"/>
      <c r="Z13" s="160"/>
      <c r="AA13" s="160"/>
      <c r="AB13" s="160"/>
      <c r="AC13" s="160"/>
      <c r="AD13" s="160"/>
      <c r="AE13" s="160" t="s">
        <v>91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>
        <v>4</v>
      </c>
      <c r="B14" s="167" t="s">
        <v>101</v>
      </c>
      <c r="C14" s="197" t="s">
        <v>102</v>
      </c>
      <c r="D14" s="169" t="s">
        <v>100</v>
      </c>
      <c r="E14" s="174">
        <v>2</v>
      </c>
      <c r="F14" s="259"/>
      <c r="G14" s="260">
        <f>ROUND(E14*F14,2)</f>
        <v>0</v>
      </c>
      <c r="H14" s="259"/>
      <c r="I14" s="260">
        <f>ROUND(E14*H14,2)</f>
        <v>0</v>
      </c>
      <c r="J14" s="259"/>
      <c r="K14" s="260">
        <f>ROUND(E14*J14,2)</f>
        <v>0</v>
      </c>
      <c r="L14" s="260">
        <v>21</v>
      </c>
      <c r="M14" s="260">
        <f>G14*(1+L14/100)</f>
        <v>0</v>
      </c>
      <c r="N14" s="261">
        <v>0</v>
      </c>
      <c r="O14" s="261">
        <f>ROUND(E14*N14,5)</f>
        <v>0</v>
      </c>
      <c r="P14" s="261">
        <v>0</v>
      </c>
      <c r="Q14" s="261">
        <f>ROUND(E14*P14,5)</f>
        <v>0</v>
      </c>
      <c r="R14" s="261"/>
      <c r="S14" s="261"/>
      <c r="T14" s="262">
        <v>0</v>
      </c>
      <c r="U14" s="261">
        <f>ROUND(E14*T14,2)</f>
        <v>0</v>
      </c>
      <c r="V14" s="263"/>
      <c r="W14" s="160"/>
      <c r="X14" s="160"/>
      <c r="Y14" s="160"/>
      <c r="Z14" s="160"/>
      <c r="AA14" s="160"/>
      <c r="AB14" s="160"/>
      <c r="AC14" s="160"/>
      <c r="AD14" s="160"/>
      <c r="AE14" s="160" t="s">
        <v>96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/>
      <c r="B15" s="167"/>
      <c r="C15" s="198" t="s">
        <v>103</v>
      </c>
      <c r="D15" s="170"/>
      <c r="E15" s="175"/>
      <c r="F15" s="260"/>
      <c r="G15" s="260"/>
      <c r="H15" s="260"/>
      <c r="I15" s="260"/>
      <c r="J15" s="260"/>
      <c r="K15" s="260"/>
      <c r="L15" s="260"/>
      <c r="M15" s="260"/>
      <c r="N15" s="261"/>
      <c r="O15" s="261"/>
      <c r="P15" s="261"/>
      <c r="Q15" s="261"/>
      <c r="R15" s="261"/>
      <c r="S15" s="261"/>
      <c r="T15" s="262"/>
      <c r="U15" s="261"/>
      <c r="V15" s="263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5</v>
      </c>
      <c r="B16" s="167" t="s">
        <v>104</v>
      </c>
      <c r="C16" s="197" t="s">
        <v>105</v>
      </c>
      <c r="D16" s="169" t="s">
        <v>100</v>
      </c>
      <c r="E16" s="174">
        <v>10</v>
      </c>
      <c r="F16" s="259"/>
      <c r="G16" s="260">
        <f>ROUND(E16*F16,2)</f>
        <v>0</v>
      </c>
      <c r="H16" s="259"/>
      <c r="I16" s="260">
        <f>ROUND(E16*H16,2)</f>
        <v>0</v>
      </c>
      <c r="J16" s="259"/>
      <c r="K16" s="260">
        <f>ROUND(E16*J16,2)</f>
        <v>0</v>
      </c>
      <c r="L16" s="260">
        <v>21</v>
      </c>
      <c r="M16" s="260">
        <f>G16*(1+L16/100)</f>
        <v>0</v>
      </c>
      <c r="N16" s="261">
        <v>0</v>
      </c>
      <c r="O16" s="261">
        <f>ROUND(E16*N16,5)</f>
        <v>0</v>
      </c>
      <c r="P16" s="261">
        <v>0</v>
      </c>
      <c r="Q16" s="261">
        <f>ROUND(E16*P16,5)</f>
        <v>0</v>
      </c>
      <c r="R16" s="261"/>
      <c r="S16" s="261"/>
      <c r="T16" s="262">
        <v>0.3</v>
      </c>
      <c r="U16" s="261">
        <f>ROUND(E16*T16,2)</f>
        <v>3</v>
      </c>
      <c r="V16" s="263"/>
      <c r="W16" s="160"/>
      <c r="X16" s="160"/>
      <c r="Y16" s="160"/>
      <c r="Z16" s="160"/>
      <c r="AA16" s="160"/>
      <c r="AB16" s="160"/>
      <c r="AC16" s="160"/>
      <c r="AD16" s="160"/>
      <c r="AE16" s="160" t="s">
        <v>91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x14ac:dyDescent="0.2">
      <c r="A17" s="162" t="s">
        <v>86</v>
      </c>
      <c r="B17" s="168" t="s">
        <v>53</v>
      </c>
      <c r="C17" s="199" t="s">
        <v>54</v>
      </c>
      <c r="D17" s="171"/>
      <c r="E17" s="176"/>
      <c r="F17" s="177"/>
      <c r="G17" s="177">
        <f>SUMIF(AE18:AE20,"&lt;&gt;NOR",G18:G20)</f>
        <v>0</v>
      </c>
      <c r="H17" s="177"/>
      <c r="I17" s="177">
        <f>SUM(I18:I20)</f>
        <v>0</v>
      </c>
      <c r="J17" s="177"/>
      <c r="K17" s="177">
        <f>SUM(K18:K20)</f>
        <v>0</v>
      </c>
      <c r="L17" s="177"/>
      <c r="M17" s="177">
        <f>SUM(M18:M20)</f>
        <v>0</v>
      </c>
      <c r="N17" s="172"/>
      <c r="O17" s="172">
        <f>SUM(O18:O20)</f>
        <v>2.24E-2</v>
      </c>
      <c r="P17" s="172"/>
      <c r="Q17" s="172">
        <f>SUM(Q18:Q20)</f>
        <v>0</v>
      </c>
      <c r="R17" s="172"/>
      <c r="S17" s="172"/>
      <c r="T17" s="173"/>
      <c r="U17" s="172">
        <f>SUM(U18:U20)</f>
        <v>11</v>
      </c>
      <c r="AE17" t="s">
        <v>87</v>
      </c>
    </row>
    <row r="18" spans="1:60" outlineLevel="1" x14ac:dyDescent="0.2">
      <c r="A18" s="161">
        <v>6</v>
      </c>
      <c r="B18" s="167" t="s">
        <v>106</v>
      </c>
      <c r="C18" s="197" t="s">
        <v>107</v>
      </c>
      <c r="D18" s="169" t="s">
        <v>90</v>
      </c>
      <c r="E18" s="174">
        <v>55</v>
      </c>
      <c r="F18" s="259"/>
      <c r="G18" s="260">
        <f>ROUND(E18*F18,2)</f>
        <v>0</v>
      </c>
      <c r="H18" s="259"/>
      <c r="I18" s="260">
        <f>ROUND(E18*H18,2)</f>
        <v>0</v>
      </c>
      <c r="J18" s="259"/>
      <c r="K18" s="260">
        <f>ROUND(E18*J18,2)</f>
        <v>0</v>
      </c>
      <c r="L18" s="260">
        <v>21</v>
      </c>
      <c r="M18" s="260">
        <f>G18*(1+L18/100)</f>
        <v>0</v>
      </c>
      <c r="N18" s="261">
        <v>0</v>
      </c>
      <c r="O18" s="261">
        <f>ROUND(E18*N18,5)</f>
        <v>0</v>
      </c>
      <c r="P18" s="261">
        <v>0</v>
      </c>
      <c r="Q18" s="261">
        <f>ROUND(E18*P18,5)</f>
        <v>0</v>
      </c>
      <c r="R18" s="261"/>
      <c r="S18" s="261"/>
      <c r="T18" s="262">
        <v>0.2</v>
      </c>
      <c r="U18" s="261">
        <f>ROUND(E18*T18,2)</f>
        <v>11</v>
      </c>
      <c r="V18" s="263"/>
      <c r="W18" s="160"/>
      <c r="X18" s="160"/>
      <c r="Y18" s="160"/>
      <c r="Z18" s="160"/>
      <c r="AA18" s="160"/>
      <c r="AB18" s="160"/>
      <c r="AC18" s="160"/>
      <c r="AD18" s="160"/>
      <c r="AE18" s="160" t="s">
        <v>91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7</v>
      </c>
      <c r="B19" s="167" t="s">
        <v>108</v>
      </c>
      <c r="C19" s="197" t="s">
        <v>109</v>
      </c>
      <c r="D19" s="169" t="s">
        <v>90</v>
      </c>
      <c r="E19" s="174">
        <v>50</v>
      </c>
      <c r="F19" s="259"/>
      <c r="G19" s="260">
        <f>ROUND(E19*F19,2)</f>
        <v>0</v>
      </c>
      <c r="H19" s="259"/>
      <c r="I19" s="260">
        <f>ROUND(E19*H19,2)</f>
        <v>0</v>
      </c>
      <c r="J19" s="259"/>
      <c r="K19" s="260">
        <f>ROUND(E19*J19,2)</f>
        <v>0</v>
      </c>
      <c r="L19" s="260">
        <v>21</v>
      </c>
      <c r="M19" s="260">
        <f>G19*(1+L19/100)</f>
        <v>0</v>
      </c>
      <c r="N19" s="261">
        <v>3.6999999999999999E-4</v>
      </c>
      <c r="O19" s="261">
        <f>ROUND(E19*N19,5)</f>
        <v>1.8499999999999999E-2</v>
      </c>
      <c r="P19" s="261">
        <v>0</v>
      </c>
      <c r="Q19" s="261">
        <f>ROUND(E19*P19,5)</f>
        <v>0</v>
      </c>
      <c r="R19" s="261"/>
      <c r="S19" s="261"/>
      <c r="T19" s="262">
        <v>0</v>
      </c>
      <c r="U19" s="261">
        <f>ROUND(E19*T19,2)</f>
        <v>0</v>
      </c>
      <c r="V19" s="263"/>
      <c r="W19" s="160"/>
      <c r="X19" s="160"/>
      <c r="Y19" s="160"/>
      <c r="Z19" s="160"/>
      <c r="AA19" s="160"/>
      <c r="AB19" s="160"/>
      <c r="AC19" s="160"/>
      <c r="AD19" s="160"/>
      <c r="AE19" s="160" t="s">
        <v>96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8</v>
      </c>
      <c r="B20" s="167" t="s">
        <v>110</v>
      </c>
      <c r="C20" s="197" t="s">
        <v>111</v>
      </c>
      <c r="D20" s="169" t="s">
        <v>90</v>
      </c>
      <c r="E20" s="174">
        <v>5</v>
      </c>
      <c r="F20" s="259"/>
      <c r="G20" s="260">
        <f>ROUND(E20*F20,2)</f>
        <v>0</v>
      </c>
      <c r="H20" s="259"/>
      <c r="I20" s="260">
        <f>ROUND(E20*H20,2)</f>
        <v>0</v>
      </c>
      <c r="J20" s="259"/>
      <c r="K20" s="260">
        <f>ROUND(E20*J20,2)</f>
        <v>0</v>
      </c>
      <c r="L20" s="260">
        <v>21</v>
      </c>
      <c r="M20" s="260">
        <f>G20*(1+L20/100)</f>
        <v>0</v>
      </c>
      <c r="N20" s="261">
        <v>7.7999999999999999E-4</v>
      </c>
      <c r="O20" s="261">
        <f>ROUND(E20*N20,5)</f>
        <v>3.8999999999999998E-3</v>
      </c>
      <c r="P20" s="261">
        <v>0</v>
      </c>
      <c r="Q20" s="261">
        <f>ROUND(E20*P20,5)</f>
        <v>0</v>
      </c>
      <c r="R20" s="261"/>
      <c r="S20" s="261"/>
      <c r="T20" s="262">
        <v>0</v>
      </c>
      <c r="U20" s="261">
        <f>ROUND(E20*T20,2)</f>
        <v>0</v>
      </c>
      <c r="V20" s="263"/>
      <c r="W20" s="160"/>
      <c r="X20" s="160"/>
      <c r="Y20" s="160"/>
      <c r="Z20" s="160"/>
      <c r="AA20" s="160"/>
      <c r="AB20" s="160"/>
      <c r="AC20" s="160"/>
      <c r="AD20" s="160"/>
      <c r="AE20" s="160" t="s">
        <v>96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x14ac:dyDescent="0.2">
      <c r="A21" s="162" t="s">
        <v>86</v>
      </c>
      <c r="B21" s="168" t="s">
        <v>55</v>
      </c>
      <c r="C21" s="199" t="s">
        <v>56</v>
      </c>
      <c r="D21" s="171"/>
      <c r="E21" s="176"/>
      <c r="F21" s="177"/>
      <c r="G21" s="177">
        <f>SUMIF(AE22:AE38,"&lt;&gt;NOR",G22:G38)</f>
        <v>0</v>
      </c>
      <c r="H21" s="177"/>
      <c r="I21" s="177">
        <f>SUM(I22:I38)</f>
        <v>0</v>
      </c>
      <c r="J21" s="177"/>
      <c r="K21" s="177">
        <f>SUM(K22:K38)</f>
        <v>0</v>
      </c>
      <c r="L21" s="177"/>
      <c r="M21" s="177">
        <f>SUM(M22:M38)</f>
        <v>0</v>
      </c>
      <c r="N21" s="172"/>
      <c r="O21" s="172">
        <f>SUM(O22:O38)</f>
        <v>59.392960000000002</v>
      </c>
      <c r="P21" s="172"/>
      <c r="Q21" s="172">
        <f>SUM(Q22:Q38)</f>
        <v>0</v>
      </c>
      <c r="R21" s="172"/>
      <c r="S21" s="172"/>
      <c r="T21" s="173"/>
      <c r="U21" s="172">
        <f>SUM(U22:U38)</f>
        <v>104.83</v>
      </c>
      <c r="AE21" t="s">
        <v>87</v>
      </c>
    </row>
    <row r="22" spans="1:60" outlineLevel="1" x14ac:dyDescent="0.2">
      <c r="A22" s="161">
        <v>9</v>
      </c>
      <c r="B22" s="167" t="s">
        <v>112</v>
      </c>
      <c r="C22" s="197" t="s">
        <v>113</v>
      </c>
      <c r="D22" s="169" t="s">
        <v>90</v>
      </c>
      <c r="E22" s="174">
        <v>40</v>
      </c>
      <c r="F22" s="259"/>
      <c r="G22" s="260">
        <f t="shared" ref="G22:G33" si="0">ROUND(E22*F22,2)</f>
        <v>0</v>
      </c>
      <c r="H22" s="259"/>
      <c r="I22" s="260">
        <f t="shared" ref="I22:I33" si="1">ROUND(E22*H22,2)</f>
        <v>0</v>
      </c>
      <c r="J22" s="259"/>
      <c r="K22" s="260">
        <f t="shared" ref="K22:K33" si="2">ROUND(E22*J22,2)</f>
        <v>0</v>
      </c>
      <c r="L22" s="260">
        <v>21</v>
      </c>
      <c r="M22" s="260">
        <f t="shared" ref="M22:M33" si="3">G22*(1+L22/100)</f>
        <v>0</v>
      </c>
      <c r="N22" s="261">
        <v>0</v>
      </c>
      <c r="O22" s="261">
        <f t="shared" ref="O22:O33" si="4">ROUND(E22*N22,5)</f>
        <v>0</v>
      </c>
      <c r="P22" s="261">
        <v>0</v>
      </c>
      <c r="Q22" s="261">
        <f t="shared" ref="Q22:Q33" si="5">ROUND(E22*P22,5)</f>
        <v>0</v>
      </c>
      <c r="R22" s="261"/>
      <c r="S22" s="261"/>
      <c r="T22" s="262">
        <v>5.11E-2</v>
      </c>
      <c r="U22" s="261">
        <f t="shared" ref="U22:U33" si="6">ROUND(E22*T22,2)</f>
        <v>2.04</v>
      </c>
      <c r="V22" s="263"/>
      <c r="W22" s="263"/>
      <c r="X22" s="263"/>
      <c r="Y22" s="263"/>
      <c r="Z22" s="263"/>
      <c r="AA22" s="263"/>
      <c r="AB22" s="160"/>
      <c r="AC22" s="160"/>
      <c r="AD22" s="160"/>
      <c r="AE22" s="160" t="s">
        <v>91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10</v>
      </c>
      <c r="B23" s="167" t="s">
        <v>114</v>
      </c>
      <c r="C23" s="197" t="s">
        <v>115</v>
      </c>
      <c r="D23" s="169" t="s">
        <v>90</v>
      </c>
      <c r="E23" s="174">
        <v>40</v>
      </c>
      <c r="F23" s="259"/>
      <c r="G23" s="260">
        <f t="shared" si="0"/>
        <v>0</v>
      </c>
      <c r="H23" s="259"/>
      <c r="I23" s="260">
        <f t="shared" si="1"/>
        <v>0</v>
      </c>
      <c r="J23" s="259"/>
      <c r="K23" s="260">
        <f t="shared" si="2"/>
        <v>0</v>
      </c>
      <c r="L23" s="260">
        <v>21</v>
      </c>
      <c r="M23" s="260">
        <f t="shared" si="3"/>
        <v>0</v>
      </c>
      <c r="N23" s="261">
        <v>0</v>
      </c>
      <c r="O23" s="261">
        <f t="shared" si="4"/>
        <v>0</v>
      </c>
      <c r="P23" s="261">
        <v>0</v>
      </c>
      <c r="Q23" s="261">
        <f t="shared" si="5"/>
        <v>0</v>
      </c>
      <c r="R23" s="261"/>
      <c r="S23" s="261"/>
      <c r="T23" s="262">
        <v>0.12075</v>
      </c>
      <c r="U23" s="261">
        <f t="shared" si="6"/>
        <v>4.83</v>
      </c>
      <c r="V23" s="263"/>
      <c r="W23" s="263"/>
      <c r="X23" s="263"/>
      <c r="Y23" s="263"/>
      <c r="Z23" s="263"/>
      <c r="AA23" s="263"/>
      <c r="AB23" s="160"/>
      <c r="AC23" s="160"/>
      <c r="AD23" s="160"/>
      <c r="AE23" s="160" t="s">
        <v>91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11</v>
      </c>
      <c r="B24" s="167" t="s">
        <v>116</v>
      </c>
      <c r="C24" s="197" t="s">
        <v>117</v>
      </c>
      <c r="D24" s="169" t="s">
        <v>90</v>
      </c>
      <c r="E24" s="174">
        <v>110</v>
      </c>
      <c r="F24" s="259"/>
      <c r="G24" s="260">
        <f t="shared" si="0"/>
        <v>0</v>
      </c>
      <c r="H24" s="259"/>
      <c r="I24" s="260">
        <f t="shared" si="1"/>
        <v>0</v>
      </c>
      <c r="J24" s="259"/>
      <c r="K24" s="260">
        <f t="shared" si="2"/>
        <v>0</v>
      </c>
      <c r="L24" s="260">
        <v>21</v>
      </c>
      <c r="M24" s="260">
        <f t="shared" si="3"/>
        <v>0</v>
      </c>
      <c r="N24" s="261">
        <v>0</v>
      </c>
      <c r="O24" s="261">
        <f t="shared" si="4"/>
        <v>0</v>
      </c>
      <c r="P24" s="261">
        <v>0</v>
      </c>
      <c r="Q24" s="261">
        <f t="shared" si="5"/>
        <v>0</v>
      </c>
      <c r="R24" s="261"/>
      <c r="S24" s="261"/>
      <c r="T24" s="262">
        <v>8.5050000000000001E-2</v>
      </c>
      <c r="U24" s="261">
        <f t="shared" si="6"/>
        <v>9.36</v>
      </c>
      <c r="V24" s="263"/>
      <c r="W24" s="263"/>
      <c r="X24" s="263"/>
      <c r="Y24" s="263"/>
      <c r="Z24" s="263"/>
      <c r="AA24" s="263"/>
      <c r="AB24" s="160"/>
      <c r="AC24" s="160"/>
      <c r="AD24" s="160"/>
      <c r="AE24" s="160" t="s">
        <v>91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12</v>
      </c>
      <c r="B25" s="167" t="s">
        <v>118</v>
      </c>
      <c r="C25" s="197" t="s">
        <v>119</v>
      </c>
      <c r="D25" s="169" t="s">
        <v>90</v>
      </c>
      <c r="E25" s="174">
        <v>110</v>
      </c>
      <c r="F25" s="259"/>
      <c r="G25" s="260">
        <f t="shared" si="0"/>
        <v>0</v>
      </c>
      <c r="H25" s="259"/>
      <c r="I25" s="260">
        <f t="shared" si="1"/>
        <v>0</v>
      </c>
      <c r="J25" s="259"/>
      <c r="K25" s="260">
        <f t="shared" si="2"/>
        <v>0</v>
      </c>
      <c r="L25" s="260">
        <v>21</v>
      </c>
      <c r="M25" s="260">
        <f t="shared" si="3"/>
        <v>0</v>
      </c>
      <c r="N25" s="261">
        <v>0</v>
      </c>
      <c r="O25" s="261">
        <f t="shared" si="4"/>
        <v>0</v>
      </c>
      <c r="P25" s="261">
        <v>0</v>
      </c>
      <c r="Q25" s="261">
        <f t="shared" si="5"/>
        <v>0</v>
      </c>
      <c r="R25" s="261"/>
      <c r="S25" s="261"/>
      <c r="T25" s="262">
        <v>0.152</v>
      </c>
      <c r="U25" s="261">
        <f t="shared" si="6"/>
        <v>16.72</v>
      </c>
      <c r="V25" s="263"/>
      <c r="W25" s="263"/>
      <c r="X25" s="263"/>
      <c r="Y25" s="263"/>
      <c r="Z25" s="263"/>
      <c r="AA25" s="263"/>
      <c r="AB25" s="160"/>
      <c r="AC25" s="160"/>
      <c r="AD25" s="160"/>
      <c r="AE25" s="160" t="s">
        <v>91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ht="22.5" outlineLevel="1" x14ac:dyDescent="0.2">
      <c r="A26" s="161">
        <v>13</v>
      </c>
      <c r="B26" s="167" t="s">
        <v>120</v>
      </c>
      <c r="C26" s="197" t="s">
        <v>121</v>
      </c>
      <c r="D26" s="169" t="s">
        <v>122</v>
      </c>
      <c r="E26" s="174">
        <v>15</v>
      </c>
      <c r="F26" s="259"/>
      <c r="G26" s="260">
        <f t="shared" si="0"/>
        <v>0</v>
      </c>
      <c r="H26" s="259"/>
      <c r="I26" s="260">
        <f t="shared" si="1"/>
        <v>0</v>
      </c>
      <c r="J26" s="259"/>
      <c r="K26" s="260">
        <f t="shared" si="2"/>
        <v>0</v>
      </c>
      <c r="L26" s="260">
        <v>21</v>
      </c>
      <c r="M26" s="260">
        <f t="shared" si="3"/>
        <v>0</v>
      </c>
      <c r="N26" s="261">
        <v>0</v>
      </c>
      <c r="O26" s="261">
        <f t="shared" si="4"/>
        <v>0</v>
      </c>
      <c r="P26" s="261">
        <v>0</v>
      </c>
      <c r="Q26" s="261">
        <f t="shared" si="5"/>
        <v>0</v>
      </c>
      <c r="R26" s="261"/>
      <c r="S26" s="261"/>
      <c r="T26" s="262">
        <v>0.66</v>
      </c>
      <c r="U26" s="261">
        <f t="shared" si="6"/>
        <v>9.9</v>
      </c>
      <c r="V26" s="263"/>
      <c r="W26" s="263"/>
      <c r="X26" s="263"/>
      <c r="Y26" s="263"/>
      <c r="Z26" s="263"/>
      <c r="AA26" s="263"/>
      <c r="AB26" s="160"/>
      <c r="AC26" s="160"/>
      <c r="AD26" s="160"/>
      <c r="AE26" s="160" t="s">
        <v>91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2.5" outlineLevel="1" x14ac:dyDescent="0.2">
      <c r="A27" s="161">
        <v>14</v>
      </c>
      <c r="B27" s="167" t="s">
        <v>123</v>
      </c>
      <c r="C27" s="197" t="s">
        <v>124</v>
      </c>
      <c r="D27" s="169" t="s">
        <v>125</v>
      </c>
      <c r="E27" s="174">
        <v>0.3</v>
      </c>
      <c r="F27" s="259"/>
      <c r="G27" s="260">
        <f t="shared" si="0"/>
        <v>0</v>
      </c>
      <c r="H27" s="259"/>
      <c r="I27" s="260">
        <f t="shared" si="1"/>
        <v>0</v>
      </c>
      <c r="J27" s="259"/>
      <c r="K27" s="260">
        <f t="shared" si="2"/>
        <v>0</v>
      </c>
      <c r="L27" s="260">
        <v>21</v>
      </c>
      <c r="M27" s="260">
        <f t="shared" si="3"/>
        <v>0</v>
      </c>
      <c r="N27" s="261">
        <v>3.4209999999999997E-2</v>
      </c>
      <c r="O27" s="261">
        <f t="shared" si="4"/>
        <v>1.026E-2</v>
      </c>
      <c r="P27" s="261">
        <v>0</v>
      </c>
      <c r="Q27" s="261">
        <f t="shared" si="5"/>
        <v>0</v>
      </c>
      <c r="R27" s="261"/>
      <c r="S27" s="261"/>
      <c r="T27" s="262">
        <v>4.72</v>
      </c>
      <c r="U27" s="261">
        <f t="shared" si="6"/>
        <v>1.42</v>
      </c>
      <c r="V27" s="263"/>
      <c r="W27" s="263"/>
      <c r="X27" s="263"/>
      <c r="Y27" s="263"/>
      <c r="Z27" s="263"/>
      <c r="AA27" s="263"/>
      <c r="AB27" s="160"/>
      <c r="AC27" s="160"/>
      <c r="AD27" s="160"/>
      <c r="AE27" s="160" t="s">
        <v>91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15</v>
      </c>
      <c r="B28" s="167" t="s">
        <v>126</v>
      </c>
      <c r="C28" s="197" t="s">
        <v>127</v>
      </c>
      <c r="D28" s="169" t="s">
        <v>128</v>
      </c>
      <c r="E28" s="174">
        <v>30</v>
      </c>
      <c r="F28" s="259"/>
      <c r="G28" s="260">
        <f t="shared" si="0"/>
        <v>0</v>
      </c>
      <c r="H28" s="259"/>
      <c r="I28" s="260">
        <f t="shared" si="1"/>
        <v>0</v>
      </c>
      <c r="J28" s="259"/>
      <c r="K28" s="260">
        <f t="shared" si="2"/>
        <v>0</v>
      </c>
      <c r="L28" s="260">
        <v>21</v>
      </c>
      <c r="M28" s="260">
        <f t="shared" si="3"/>
        <v>0</v>
      </c>
      <c r="N28" s="261">
        <v>0</v>
      </c>
      <c r="O28" s="261">
        <f t="shared" si="4"/>
        <v>0</v>
      </c>
      <c r="P28" s="261">
        <v>0</v>
      </c>
      <c r="Q28" s="261">
        <f t="shared" si="5"/>
        <v>0</v>
      </c>
      <c r="R28" s="261"/>
      <c r="S28" s="261"/>
      <c r="T28" s="262">
        <v>0.23799999999999999</v>
      </c>
      <c r="U28" s="261">
        <f t="shared" si="6"/>
        <v>7.14</v>
      </c>
      <c r="V28" s="263"/>
      <c r="W28" s="263"/>
      <c r="X28" s="263"/>
      <c r="Y28" s="263"/>
      <c r="Z28" s="263"/>
      <c r="AA28" s="263"/>
      <c r="AB28" s="160"/>
      <c r="AC28" s="160"/>
      <c r="AD28" s="160"/>
      <c r="AE28" s="160" t="s">
        <v>91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16</v>
      </c>
      <c r="B29" s="167" t="s">
        <v>129</v>
      </c>
      <c r="C29" s="197" t="s">
        <v>130</v>
      </c>
      <c r="D29" s="169" t="s">
        <v>128</v>
      </c>
      <c r="E29" s="174">
        <v>30</v>
      </c>
      <c r="F29" s="259"/>
      <c r="G29" s="260">
        <f t="shared" si="0"/>
        <v>0</v>
      </c>
      <c r="H29" s="259"/>
      <c r="I29" s="260">
        <f t="shared" si="1"/>
        <v>0</v>
      </c>
      <c r="J29" s="259"/>
      <c r="K29" s="260">
        <f t="shared" si="2"/>
        <v>0</v>
      </c>
      <c r="L29" s="260">
        <v>21</v>
      </c>
      <c r="M29" s="260">
        <f t="shared" si="3"/>
        <v>0</v>
      </c>
      <c r="N29" s="261">
        <v>0.12024</v>
      </c>
      <c r="O29" s="261">
        <f t="shared" si="4"/>
        <v>3.6072000000000002</v>
      </c>
      <c r="P29" s="261">
        <v>0</v>
      </c>
      <c r="Q29" s="261">
        <f t="shared" si="5"/>
        <v>0</v>
      </c>
      <c r="R29" s="261"/>
      <c r="S29" s="261"/>
      <c r="T29" s="262">
        <v>0.60499999999999998</v>
      </c>
      <c r="U29" s="261">
        <f t="shared" si="6"/>
        <v>18.149999999999999</v>
      </c>
      <c r="V29" s="263"/>
      <c r="W29" s="263"/>
      <c r="X29" s="263"/>
      <c r="Y29" s="263"/>
      <c r="Z29" s="263"/>
      <c r="AA29" s="263"/>
      <c r="AB29" s="160"/>
      <c r="AC29" s="160"/>
      <c r="AD29" s="160"/>
      <c r="AE29" s="160" t="s">
        <v>91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>
        <v>17</v>
      </c>
      <c r="B30" s="167" t="s">
        <v>131</v>
      </c>
      <c r="C30" s="197" t="s">
        <v>132</v>
      </c>
      <c r="D30" s="169" t="s">
        <v>90</v>
      </c>
      <c r="E30" s="174">
        <v>4</v>
      </c>
      <c r="F30" s="259"/>
      <c r="G30" s="260">
        <f t="shared" si="0"/>
        <v>0</v>
      </c>
      <c r="H30" s="259"/>
      <c r="I30" s="260">
        <f t="shared" si="1"/>
        <v>0</v>
      </c>
      <c r="J30" s="259"/>
      <c r="K30" s="260">
        <f t="shared" si="2"/>
        <v>0</v>
      </c>
      <c r="L30" s="260">
        <v>21</v>
      </c>
      <c r="M30" s="260">
        <f t="shared" si="3"/>
        <v>0</v>
      </c>
      <c r="N30" s="261">
        <v>0</v>
      </c>
      <c r="O30" s="261">
        <f t="shared" si="4"/>
        <v>0</v>
      </c>
      <c r="P30" s="261">
        <v>0</v>
      </c>
      <c r="Q30" s="261">
        <f t="shared" si="5"/>
        <v>0</v>
      </c>
      <c r="R30" s="261"/>
      <c r="S30" s="261"/>
      <c r="T30" s="262">
        <v>7.2999999999999995E-2</v>
      </c>
      <c r="U30" s="261">
        <f t="shared" si="6"/>
        <v>0.28999999999999998</v>
      </c>
      <c r="V30" s="263"/>
      <c r="W30" s="263"/>
      <c r="X30" s="263"/>
      <c r="Y30" s="263"/>
      <c r="Z30" s="263"/>
      <c r="AA30" s="263"/>
      <c r="AB30" s="160"/>
      <c r="AC30" s="160"/>
      <c r="AD30" s="160"/>
      <c r="AE30" s="160" t="s">
        <v>91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>
        <v>18</v>
      </c>
      <c r="B31" s="167" t="s">
        <v>133</v>
      </c>
      <c r="C31" s="197" t="s">
        <v>134</v>
      </c>
      <c r="D31" s="169" t="s">
        <v>128</v>
      </c>
      <c r="E31" s="174">
        <v>50</v>
      </c>
      <c r="F31" s="259"/>
      <c r="G31" s="260">
        <f t="shared" si="0"/>
        <v>0</v>
      </c>
      <c r="H31" s="259"/>
      <c r="I31" s="260">
        <f t="shared" si="1"/>
        <v>0</v>
      </c>
      <c r="J31" s="259"/>
      <c r="K31" s="260">
        <f t="shared" si="2"/>
        <v>0</v>
      </c>
      <c r="L31" s="260">
        <v>21</v>
      </c>
      <c r="M31" s="260">
        <f t="shared" si="3"/>
        <v>0</v>
      </c>
      <c r="N31" s="261">
        <v>0</v>
      </c>
      <c r="O31" s="261">
        <f t="shared" si="4"/>
        <v>0</v>
      </c>
      <c r="P31" s="261">
        <v>0</v>
      </c>
      <c r="Q31" s="261">
        <f t="shared" si="5"/>
        <v>0</v>
      </c>
      <c r="R31" s="261"/>
      <c r="S31" s="261"/>
      <c r="T31" s="262">
        <v>0.14199999999999999</v>
      </c>
      <c r="U31" s="261">
        <f t="shared" si="6"/>
        <v>7.1</v>
      </c>
      <c r="V31" s="263"/>
      <c r="W31" s="263"/>
      <c r="X31" s="263"/>
      <c r="Y31" s="263"/>
      <c r="Z31" s="263"/>
      <c r="AA31" s="263"/>
      <c r="AB31" s="160"/>
      <c r="AC31" s="160"/>
      <c r="AD31" s="160"/>
      <c r="AE31" s="160" t="s">
        <v>91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22.5" outlineLevel="1" x14ac:dyDescent="0.2">
      <c r="A32" s="161">
        <v>19</v>
      </c>
      <c r="B32" s="167" t="s">
        <v>135</v>
      </c>
      <c r="C32" s="197" t="s">
        <v>136</v>
      </c>
      <c r="D32" s="169" t="s">
        <v>90</v>
      </c>
      <c r="E32" s="174">
        <v>150</v>
      </c>
      <c r="F32" s="259"/>
      <c r="G32" s="260">
        <f t="shared" si="0"/>
        <v>0</v>
      </c>
      <c r="H32" s="259"/>
      <c r="I32" s="260">
        <f t="shared" si="1"/>
        <v>0</v>
      </c>
      <c r="J32" s="259"/>
      <c r="K32" s="260">
        <f t="shared" si="2"/>
        <v>0</v>
      </c>
      <c r="L32" s="260">
        <v>21</v>
      </c>
      <c r="M32" s="260">
        <f t="shared" si="3"/>
        <v>0</v>
      </c>
      <c r="N32" s="261">
        <v>0.26485999999999998</v>
      </c>
      <c r="O32" s="261">
        <f t="shared" si="4"/>
        <v>39.728999999999999</v>
      </c>
      <c r="P32" s="261">
        <v>0</v>
      </c>
      <c r="Q32" s="261">
        <f t="shared" si="5"/>
        <v>0</v>
      </c>
      <c r="R32" s="261"/>
      <c r="S32" s="261"/>
      <c r="T32" s="262">
        <v>0.11</v>
      </c>
      <c r="U32" s="261">
        <f t="shared" si="6"/>
        <v>16.5</v>
      </c>
      <c r="V32" s="263"/>
      <c r="W32" s="263"/>
      <c r="X32" s="263"/>
      <c r="Y32" s="263"/>
      <c r="Z32" s="263"/>
      <c r="AA32" s="263"/>
      <c r="AB32" s="160"/>
      <c r="AC32" s="160"/>
      <c r="AD32" s="160"/>
      <c r="AE32" s="160" t="s">
        <v>91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>
        <v>20</v>
      </c>
      <c r="B33" s="167" t="s">
        <v>137</v>
      </c>
      <c r="C33" s="197" t="s">
        <v>138</v>
      </c>
      <c r="D33" s="169" t="s">
        <v>139</v>
      </c>
      <c r="E33" s="174">
        <v>15</v>
      </c>
      <c r="F33" s="259"/>
      <c r="G33" s="260">
        <f t="shared" si="0"/>
        <v>0</v>
      </c>
      <c r="H33" s="259"/>
      <c r="I33" s="260">
        <f t="shared" si="1"/>
        <v>0</v>
      </c>
      <c r="J33" s="259"/>
      <c r="K33" s="260">
        <f t="shared" si="2"/>
        <v>0</v>
      </c>
      <c r="L33" s="260">
        <v>21</v>
      </c>
      <c r="M33" s="260">
        <f t="shared" si="3"/>
        <v>0</v>
      </c>
      <c r="N33" s="261">
        <v>1</v>
      </c>
      <c r="O33" s="261">
        <f t="shared" si="4"/>
        <v>15</v>
      </c>
      <c r="P33" s="261">
        <v>0</v>
      </c>
      <c r="Q33" s="261">
        <f t="shared" si="5"/>
        <v>0</v>
      </c>
      <c r="R33" s="261"/>
      <c r="S33" s="261"/>
      <c r="T33" s="262">
        <v>0</v>
      </c>
      <c r="U33" s="261">
        <f t="shared" si="6"/>
        <v>0</v>
      </c>
      <c r="V33" s="263"/>
      <c r="W33" s="263"/>
      <c r="X33" s="263"/>
      <c r="Y33" s="263"/>
      <c r="Z33" s="263"/>
      <c r="AA33" s="263"/>
      <c r="AB33" s="160"/>
      <c r="AC33" s="160"/>
      <c r="AD33" s="160"/>
      <c r="AE33" s="160" t="s">
        <v>96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/>
      <c r="B34" s="167"/>
      <c r="C34" s="198" t="s">
        <v>140</v>
      </c>
      <c r="D34" s="170"/>
      <c r="E34" s="175"/>
      <c r="F34" s="260"/>
      <c r="G34" s="260"/>
      <c r="H34" s="260"/>
      <c r="I34" s="260"/>
      <c r="J34" s="260"/>
      <c r="K34" s="260"/>
      <c r="L34" s="260"/>
      <c r="M34" s="260"/>
      <c r="N34" s="261"/>
      <c r="O34" s="261"/>
      <c r="P34" s="261"/>
      <c r="Q34" s="261"/>
      <c r="R34" s="261"/>
      <c r="S34" s="261"/>
      <c r="T34" s="262"/>
      <c r="U34" s="261"/>
      <c r="V34" s="263"/>
      <c r="W34" s="263"/>
      <c r="X34" s="263"/>
      <c r="Y34" s="263"/>
      <c r="Z34" s="263"/>
      <c r="AA34" s="263"/>
      <c r="AB34" s="160"/>
      <c r="AC34" s="160"/>
      <c r="AD34" s="160"/>
      <c r="AE34" s="160" t="s">
        <v>93</v>
      </c>
      <c r="AF34" s="160">
        <v>0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21</v>
      </c>
      <c r="B35" s="167" t="s">
        <v>141</v>
      </c>
      <c r="C35" s="197" t="s">
        <v>142</v>
      </c>
      <c r="D35" s="169" t="s">
        <v>90</v>
      </c>
      <c r="E35" s="174">
        <v>150</v>
      </c>
      <c r="F35" s="259"/>
      <c r="G35" s="260">
        <f>ROUND(E35*F35,2)</f>
        <v>0</v>
      </c>
      <c r="H35" s="259"/>
      <c r="I35" s="260">
        <f>ROUND(E35*H35,2)</f>
        <v>0</v>
      </c>
      <c r="J35" s="259"/>
      <c r="K35" s="260">
        <f>ROUND(E35*J35,2)</f>
        <v>0</v>
      </c>
      <c r="L35" s="260">
        <v>21</v>
      </c>
      <c r="M35" s="260">
        <f>G35*(1+L35/100)</f>
        <v>0</v>
      </c>
      <c r="N35" s="261">
        <v>3.1E-4</v>
      </c>
      <c r="O35" s="261">
        <f>ROUND(E35*N35,5)</f>
        <v>4.65E-2</v>
      </c>
      <c r="P35" s="261">
        <v>0</v>
      </c>
      <c r="Q35" s="261">
        <f>ROUND(E35*P35,5)</f>
        <v>0</v>
      </c>
      <c r="R35" s="261"/>
      <c r="S35" s="261"/>
      <c r="T35" s="262">
        <v>0.03</v>
      </c>
      <c r="U35" s="261">
        <f>ROUND(E35*T35,2)</f>
        <v>4.5</v>
      </c>
      <c r="V35" s="263"/>
      <c r="W35" s="263"/>
      <c r="X35" s="263"/>
      <c r="Y35" s="263"/>
      <c r="Z35" s="263"/>
      <c r="AA35" s="263"/>
      <c r="AB35" s="160"/>
      <c r="AC35" s="160"/>
      <c r="AD35" s="160"/>
      <c r="AE35" s="160" t="s">
        <v>91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>
        <v>22</v>
      </c>
      <c r="B36" s="167" t="s">
        <v>143</v>
      </c>
      <c r="C36" s="197" t="s">
        <v>144</v>
      </c>
      <c r="D36" s="169" t="s">
        <v>122</v>
      </c>
      <c r="E36" s="174">
        <v>1</v>
      </c>
      <c r="F36" s="259"/>
      <c r="G36" s="260">
        <f>ROUND(E36*F36,2)</f>
        <v>0</v>
      </c>
      <c r="H36" s="259"/>
      <c r="I36" s="260">
        <f>ROUND(E36*H36,2)</f>
        <v>0</v>
      </c>
      <c r="J36" s="259"/>
      <c r="K36" s="260">
        <f>ROUND(E36*J36,2)</f>
        <v>0</v>
      </c>
      <c r="L36" s="260">
        <v>21</v>
      </c>
      <c r="M36" s="260">
        <f>G36*(1+L36/100)</f>
        <v>0</v>
      </c>
      <c r="N36" s="261">
        <v>1</v>
      </c>
      <c r="O36" s="261">
        <f>ROUND(E36*N36,5)</f>
        <v>1</v>
      </c>
      <c r="P36" s="261">
        <v>0</v>
      </c>
      <c r="Q36" s="261">
        <f>ROUND(E36*P36,5)</f>
        <v>0</v>
      </c>
      <c r="R36" s="261"/>
      <c r="S36" s="261"/>
      <c r="T36" s="262">
        <v>0</v>
      </c>
      <c r="U36" s="261">
        <f>ROUND(E36*T36,2)</f>
        <v>0</v>
      </c>
      <c r="V36" s="263"/>
      <c r="W36" s="263"/>
      <c r="X36" s="263"/>
      <c r="Y36" s="263"/>
      <c r="Z36" s="263"/>
      <c r="AA36" s="263"/>
      <c r="AB36" s="160"/>
      <c r="AC36" s="160"/>
      <c r="AD36" s="160"/>
      <c r="AE36" s="160" t="s">
        <v>96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/>
      <c r="B37" s="167"/>
      <c r="C37" s="198" t="s">
        <v>145</v>
      </c>
      <c r="D37" s="170"/>
      <c r="E37" s="175"/>
      <c r="F37" s="260"/>
      <c r="G37" s="260"/>
      <c r="H37" s="260"/>
      <c r="I37" s="260"/>
      <c r="J37" s="260"/>
      <c r="K37" s="260"/>
      <c r="L37" s="260"/>
      <c r="M37" s="260"/>
      <c r="N37" s="261"/>
      <c r="O37" s="261"/>
      <c r="P37" s="261"/>
      <c r="Q37" s="261"/>
      <c r="R37" s="261"/>
      <c r="S37" s="261"/>
      <c r="T37" s="262"/>
      <c r="U37" s="261"/>
      <c r="V37" s="263"/>
      <c r="W37" s="263"/>
      <c r="X37" s="263"/>
      <c r="Y37" s="263"/>
      <c r="Z37" s="263"/>
      <c r="AA37" s="263"/>
      <c r="AB37" s="160"/>
      <c r="AC37" s="160"/>
      <c r="AD37" s="160"/>
      <c r="AE37" s="160" t="s">
        <v>93</v>
      </c>
      <c r="AF37" s="160">
        <v>0</v>
      </c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23</v>
      </c>
      <c r="B38" s="167" t="s">
        <v>146</v>
      </c>
      <c r="C38" s="197" t="s">
        <v>147</v>
      </c>
      <c r="D38" s="169" t="s">
        <v>128</v>
      </c>
      <c r="E38" s="174">
        <v>40</v>
      </c>
      <c r="F38" s="259"/>
      <c r="G38" s="260">
        <f>ROUND(E38*F38,2)</f>
        <v>0</v>
      </c>
      <c r="H38" s="259"/>
      <c r="I38" s="260">
        <f>ROUND(E38*H38,2)</f>
        <v>0</v>
      </c>
      <c r="J38" s="259"/>
      <c r="K38" s="260">
        <f>ROUND(E38*J38,2)</f>
        <v>0</v>
      </c>
      <c r="L38" s="260">
        <v>21</v>
      </c>
      <c r="M38" s="260">
        <f>G38*(1+L38/100)</f>
        <v>0</v>
      </c>
      <c r="N38" s="261">
        <v>0</v>
      </c>
      <c r="O38" s="261">
        <f>ROUND(E38*N38,5)</f>
        <v>0</v>
      </c>
      <c r="P38" s="261">
        <v>0</v>
      </c>
      <c r="Q38" s="261">
        <f>ROUND(E38*P38,5)</f>
        <v>0</v>
      </c>
      <c r="R38" s="261"/>
      <c r="S38" s="261"/>
      <c r="T38" s="262">
        <v>0.17199999999999999</v>
      </c>
      <c r="U38" s="261">
        <f>ROUND(E38*T38,2)</f>
        <v>6.88</v>
      </c>
      <c r="V38" s="263"/>
      <c r="W38" s="263"/>
      <c r="X38" s="263"/>
      <c r="Y38" s="263"/>
      <c r="Z38" s="263"/>
      <c r="AA38" s="263"/>
      <c r="AB38" s="160"/>
      <c r="AC38" s="160"/>
      <c r="AD38" s="160"/>
      <c r="AE38" s="160" t="s">
        <v>91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x14ac:dyDescent="0.2">
      <c r="A39" s="162" t="s">
        <v>86</v>
      </c>
      <c r="B39" s="168" t="s">
        <v>58</v>
      </c>
      <c r="C39" s="199" t="s">
        <v>59</v>
      </c>
      <c r="D39" s="171"/>
      <c r="E39" s="176"/>
      <c r="F39" s="177"/>
      <c r="G39" s="177">
        <f>SUMIF(AE40:AE48,"&lt;&gt;NOR",G40:G48)</f>
        <v>0</v>
      </c>
      <c r="H39" s="177"/>
      <c r="I39" s="177">
        <f>SUM(I40:I48)</f>
        <v>0</v>
      </c>
      <c r="J39" s="177"/>
      <c r="K39" s="177">
        <f>SUM(K40:K48)</f>
        <v>0</v>
      </c>
      <c r="L39" s="177"/>
      <c r="M39" s="177">
        <f>SUM(M40:M48)</f>
        <v>0</v>
      </c>
      <c r="N39" s="172"/>
      <c r="O39" s="172">
        <f>SUM(O40:O48)</f>
        <v>0</v>
      </c>
      <c r="P39" s="172"/>
      <c r="Q39" s="172">
        <f>SUM(Q40:Q48)</f>
        <v>0</v>
      </c>
      <c r="R39" s="172"/>
      <c r="S39" s="172"/>
      <c r="T39" s="173"/>
      <c r="U39" s="172">
        <f>SUM(U40:U48)</f>
        <v>0</v>
      </c>
      <c r="AE39" t="s">
        <v>87</v>
      </c>
    </row>
    <row r="40" spans="1:60" outlineLevel="1" x14ac:dyDescent="0.2">
      <c r="A40" s="161">
        <v>24</v>
      </c>
      <c r="B40" s="167" t="s">
        <v>148</v>
      </c>
      <c r="C40" s="197" t="s">
        <v>149</v>
      </c>
      <c r="D40" s="169" t="s">
        <v>150</v>
      </c>
      <c r="E40" s="174">
        <v>8</v>
      </c>
      <c r="F40" s="259"/>
      <c r="G40" s="260">
        <f t="shared" ref="G40:G48" si="7">ROUND(E40*F40,2)</f>
        <v>0</v>
      </c>
      <c r="H40" s="259"/>
      <c r="I40" s="260">
        <f t="shared" ref="I40:I48" si="8">ROUND(E40*H40,2)</f>
        <v>0</v>
      </c>
      <c r="J40" s="259"/>
      <c r="K40" s="260">
        <f t="shared" ref="K40:K48" si="9">ROUND(E40*J40,2)</f>
        <v>0</v>
      </c>
      <c r="L40" s="260">
        <v>21</v>
      </c>
      <c r="M40" s="260">
        <f t="shared" ref="M40:M48" si="10">G40*(1+L40/100)</f>
        <v>0</v>
      </c>
      <c r="N40" s="261">
        <v>0</v>
      </c>
      <c r="O40" s="261">
        <f t="shared" ref="O40:O48" si="11">ROUND(E40*N40,5)</f>
        <v>0</v>
      </c>
      <c r="P40" s="261">
        <v>0</v>
      </c>
      <c r="Q40" s="261">
        <f t="shared" ref="Q40:Q48" si="12">ROUND(E40*P40,5)</f>
        <v>0</v>
      </c>
      <c r="R40" s="261"/>
      <c r="S40" s="261"/>
      <c r="T40" s="262">
        <v>0</v>
      </c>
      <c r="U40" s="261">
        <f t="shared" ref="U40:U48" si="13">ROUND(E40*T40,2)</f>
        <v>0</v>
      </c>
      <c r="V40" s="263"/>
      <c r="W40" s="263"/>
      <c r="X40" s="263"/>
      <c r="Y40" s="160"/>
      <c r="Z40" s="160"/>
      <c r="AA40" s="160"/>
      <c r="AB40" s="160"/>
      <c r="AC40" s="160"/>
      <c r="AD40" s="160"/>
      <c r="AE40" s="160" t="s">
        <v>91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25</v>
      </c>
      <c r="B41" s="167" t="s">
        <v>151</v>
      </c>
      <c r="C41" s="197" t="s">
        <v>152</v>
      </c>
      <c r="D41" s="169" t="s">
        <v>150</v>
      </c>
      <c r="E41" s="174">
        <v>40</v>
      </c>
      <c r="F41" s="259"/>
      <c r="G41" s="260">
        <f t="shared" si="7"/>
        <v>0</v>
      </c>
      <c r="H41" s="259"/>
      <c r="I41" s="260">
        <f t="shared" si="8"/>
        <v>0</v>
      </c>
      <c r="J41" s="259"/>
      <c r="K41" s="260">
        <f t="shared" si="9"/>
        <v>0</v>
      </c>
      <c r="L41" s="260">
        <v>21</v>
      </c>
      <c r="M41" s="260">
        <f t="shared" si="10"/>
        <v>0</v>
      </c>
      <c r="N41" s="261">
        <v>0</v>
      </c>
      <c r="O41" s="261">
        <f t="shared" si="11"/>
        <v>0</v>
      </c>
      <c r="P41" s="261">
        <v>0</v>
      </c>
      <c r="Q41" s="261">
        <f t="shared" si="12"/>
        <v>0</v>
      </c>
      <c r="R41" s="261"/>
      <c r="S41" s="261"/>
      <c r="T41" s="262">
        <v>0</v>
      </c>
      <c r="U41" s="261">
        <f t="shared" si="13"/>
        <v>0</v>
      </c>
      <c r="V41" s="263"/>
      <c r="W41" s="263"/>
      <c r="X41" s="263"/>
      <c r="Y41" s="160"/>
      <c r="Z41" s="160"/>
      <c r="AA41" s="160"/>
      <c r="AB41" s="160"/>
      <c r="AC41" s="160"/>
      <c r="AD41" s="160"/>
      <c r="AE41" s="160" t="s">
        <v>91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>
        <v>26</v>
      </c>
      <c r="B42" s="167" t="s">
        <v>153</v>
      </c>
      <c r="C42" s="197" t="s">
        <v>154</v>
      </c>
      <c r="D42" s="169" t="s">
        <v>150</v>
      </c>
      <c r="E42" s="174">
        <v>8</v>
      </c>
      <c r="F42" s="259"/>
      <c r="G42" s="260">
        <f t="shared" si="7"/>
        <v>0</v>
      </c>
      <c r="H42" s="259"/>
      <c r="I42" s="260">
        <f t="shared" si="8"/>
        <v>0</v>
      </c>
      <c r="J42" s="259"/>
      <c r="K42" s="260">
        <f t="shared" si="9"/>
        <v>0</v>
      </c>
      <c r="L42" s="260">
        <v>21</v>
      </c>
      <c r="M42" s="260">
        <f t="shared" si="10"/>
        <v>0</v>
      </c>
      <c r="N42" s="261">
        <v>0</v>
      </c>
      <c r="O42" s="261">
        <f t="shared" si="11"/>
        <v>0</v>
      </c>
      <c r="P42" s="261">
        <v>0</v>
      </c>
      <c r="Q42" s="261">
        <f t="shared" si="12"/>
        <v>0</v>
      </c>
      <c r="R42" s="261"/>
      <c r="S42" s="261"/>
      <c r="T42" s="262">
        <v>0</v>
      </c>
      <c r="U42" s="261">
        <f t="shared" si="13"/>
        <v>0</v>
      </c>
      <c r="V42" s="263"/>
      <c r="W42" s="263"/>
      <c r="X42" s="263"/>
      <c r="Y42" s="160"/>
      <c r="Z42" s="160"/>
      <c r="AA42" s="160"/>
      <c r="AB42" s="160"/>
      <c r="AC42" s="160"/>
      <c r="AD42" s="160"/>
      <c r="AE42" s="160" t="s">
        <v>91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27</v>
      </c>
      <c r="B43" s="167" t="s">
        <v>155</v>
      </c>
      <c r="C43" s="197" t="s">
        <v>156</v>
      </c>
      <c r="D43" s="169" t="s">
        <v>150</v>
      </c>
      <c r="E43" s="174">
        <v>12</v>
      </c>
      <c r="F43" s="259"/>
      <c r="G43" s="260">
        <f t="shared" si="7"/>
        <v>0</v>
      </c>
      <c r="H43" s="259"/>
      <c r="I43" s="260">
        <f t="shared" si="8"/>
        <v>0</v>
      </c>
      <c r="J43" s="259"/>
      <c r="K43" s="260">
        <f t="shared" si="9"/>
        <v>0</v>
      </c>
      <c r="L43" s="260">
        <v>21</v>
      </c>
      <c r="M43" s="260">
        <f t="shared" si="10"/>
        <v>0</v>
      </c>
      <c r="N43" s="261">
        <v>0</v>
      </c>
      <c r="O43" s="261">
        <f t="shared" si="11"/>
        <v>0</v>
      </c>
      <c r="P43" s="261">
        <v>0</v>
      </c>
      <c r="Q43" s="261">
        <f t="shared" si="12"/>
        <v>0</v>
      </c>
      <c r="R43" s="261"/>
      <c r="S43" s="261"/>
      <c r="T43" s="262">
        <v>0</v>
      </c>
      <c r="U43" s="261">
        <f t="shared" si="13"/>
        <v>0</v>
      </c>
      <c r="V43" s="263"/>
      <c r="W43" s="263"/>
      <c r="X43" s="263"/>
      <c r="Y43" s="160"/>
      <c r="Z43" s="160"/>
      <c r="AA43" s="160"/>
      <c r="AB43" s="160"/>
      <c r="AC43" s="160"/>
      <c r="AD43" s="160"/>
      <c r="AE43" s="160" t="s">
        <v>91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>
        <v>28</v>
      </c>
      <c r="B44" s="167" t="s">
        <v>157</v>
      </c>
      <c r="C44" s="197" t="s">
        <v>158</v>
      </c>
      <c r="D44" s="169" t="s">
        <v>150</v>
      </c>
      <c r="E44" s="174">
        <v>8</v>
      </c>
      <c r="F44" s="259"/>
      <c r="G44" s="260">
        <f t="shared" si="7"/>
        <v>0</v>
      </c>
      <c r="H44" s="259"/>
      <c r="I44" s="260">
        <f t="shared" si="8"/>
        <v>0</v>
      </c>
      <c r="J44" s="259"/>
      <c r="K44" s="260">
        <f t="shared" si="9"/>
        <v>0</v>
      </c>
      <c r="L44" s="260">
        <v>21</v>
      </c>
      <c r="M44" s="260">
        <f t="shared" si="10"/>
        <v>0</v>
      </c>
      <c r="N44" s="261">
        <v>0</v>
      </c>
      <c r="O44" s="261">
        <f t="shared" si="11"/>
        <v>0</v>
      </c>
      <c r="P44" s="261">
        <v>0</v>
      </c>
      <c r="Q44" s="261">
        <f t="shared" si="12"/>
        <v>0</v>
      </c>
      <c r="R44" s="261"/>
      <c r="S44" s="261"/>
      <c r="T44" s="262">
        <v>0</v>
      </c>
      <c r="U44" s="261">
        <f t="shared" si="13"/>
        <v>0</v>
      </c>
      <c r="V44" s="263"/>
      <c r="W44" s="263"/>
      <c r="X44" s="263"/>
      <c r="Y44" s="160"/>
      <c r="Z44" s="160"/>
      <c r="AA44" s="160"/>
      <c r="AB44" s="160"/>
      <c r="AC44" s="160"/>
      <c r="AD44" s="160"/>
      <c r="AE44" s="160" t="s">
        <v>91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>
        <v>29</v>
      </c>
      <c r="B45" s="167" t="s">
        <v>159</v>
      </c>
      <c r="C45" s="197" t="s">
        <v>160</v>
      </c>
      <c r="D45" s="169" t="s">
        <v>150</v>
      </c>
      <c r="E45" s="174">
        <v>8</v>
      </c>
      <c r="F45" s="259"/>
      <c r="G45" s="260">
        <f t="shared" si="7"/>
        <v>0</v>
      </c>
      <c r="H45" s="259"/>
      <c r="I45" s="260">
        <f t="shared" si="8"/>
        <v>0</v>
      </c>
      <c r="J45" s="259"/>
      <c r="K45" s="260">
        <f t="shared" si="9"/>
        <v>0</v>
      </c>
      <c r="L45" s="260">
        <v>21</v>
      </c>
      <c r="M45" s="260">
        <f t="shared" si="10"/>
        <v>0</v>
      </c>
      <c r="N45" s="261">
        <v>0</v>
      </c>
      <c r="O45" s="261">
        <f t="shared" si="11"/>
        <v>0</v>
      </c>
      <c r="P45" s="261">
        <v>0</v>
      </c>
      <c r="Q45" s="261">
        <f t="shared" si="12"/>
        <v>0</v>
      </c>
      <c r="R45" s="261"/>
      <c r="S45" s="261"/>
      <c r="T45" s="262">
        <v>0</v>
      </c>
      <c r="U45" s="261">
        <f t="shared" si="13"/>
        <v>0</v>
      </c>
      <c r="V45" s="263"/>
      <c r="W45" s="263"/>
      <c r="X45" s="263"/>
      <c r="Y45" s="160"/>
      <c r="Z45" s="160"/>
      <c r="AA45" s="160"/>
      <c r="AB45" s="160"/>
      <c r="AC45" s="160"/>
      <c r="AD45" s="160"/>
      <c r="AE45" s="160" t="s">
        <v>91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>
        <v>30</v>
      </c>
      <c r="B46" s="167" t="s">
        <v>161</v>
      </c>
      <c r="C46" s="197" t="s">
        <v>162</v>
      </c>
      <c r="D46" s="169" t="s">
        <v>150</v>
      </c>
      <c r="E46" s="174">
        <v>1</v>
      </c>
      <c r="F46" s="259"/>
      <c r="G46" s="260">
        <f t="shared" si="7"/>
        <v>0</v>
      </c>
      <c r="H46" s="259"/>
      <c r="I46" s="260">
        <f t="shared" si="8"/>
        <v>0</v>
      </c>
      <c r="J46" s="259"/>
      <c r="K46" s="260">
        <f t="shared" si="9"/>
        <v>0</v>
      </c>
      <c r="L46" s="260">
        <v>21</v>
      </c>
      <c r="M46" s="260">
        <f t="shared" si="10"/>
        <v>0</v>
      </c>
      <c r="N46" s="261">
        <v>0</v>
      </c>
      <c r="O46" s="261">
        <f t="shared" si="11"/>
        <v>0</v>
      </c>
      <c r="P46" s="261">
        <v>0</v>
      </c>
      <c r="Q46" s="261">
        <f t="shared" si="12"/>
        <v>0</v>
      </c>
      <c r="R46" s="261"/>
      <c r="S46" s="261"/>
      <c r="T46" s="262">
        <v>0</v>
      </c>
      <c r="U46" s="261">
        <f t="shared" si="13"/>
        <v>0</v>
      </c>
      <c r="V46" s="263"/>
      <c r="W46" s="263"/>
      <c r="X46" s="263"/>
      <c r="Y46" s="160"/>
      <c r="Z46" s="160"/>
      <c r="AA46" s="160"/>
      <c r="AB46" s="160"/>
      <c r="AC46" s="160"/>
      <c r="AD46" s="160"/>
      <c r="AE46" s="160" t="s">
        <v>91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>
        <v>31</v>
      </c>
      <c r="B47" s="167" t="s">
        <v>163</v>
      </c>
      <c r="C47" s="197" t="s">
        <v>164</v>
      </c>
      <c r="D47" s="169" t="s">
        <v>150</v>
      </c>
      <c r="E47" s="174">
        <v>6</v>
      </c>
      <c r="F47" s="259"/>
      <c r="G47" s="260">
        <f t="shared" si="7"/>
        <v>0</v>
      </c>
      <c r="H47" s="259"/>
      <c r="I47" s="260">
        <f t="shared" si="8"/>
        <v>0</v>
      </c>
      <c r="J47" s="259"/>
      <c r="K47" s="260">
        <f t="shared" si="9"/>
        <v>0</v>
      </c>
      <c r="L47" s="260">
        <v>21</v>
      </c>
      <c r="M47" s="260">
        <f t="shared" si="10"/>
        <v>0</v>
      </c>
      <c r="N47" s="261">
        <v>0</v>
      </c>
      <c r="O47" s="261">
        <f t="shared" si="11"/>
        <v>0</v>
      </c>
      <c r="P47" s="261">
        <v>0</v>
      </c>
      <c r="Q47" s="261">
        <f t="shared" si="12"/>
        <v>0</v>
      </c>
      <c r="R47" s="261"/>
      <c r="S47" s="261"/>
      <c r="T47" s="262">
        <v>0</v>
      </c>
      <c r="U47" s="261">
        <f t="shared" si="13"/>
        <v>0</v>
      </c>
      <c r="V47" s="263"/>
      <c r="W47" s="263"/>
      <c r="X47" s="263"/>
      <c r="Y47" s="160"/>
      <c r="Z47" s="160"/>
      <c r="AA47" s="160"/>
      <c r="AB47" s="160"/>
      <c r="AC47" s="160"/>
      <c r="AD47" s="160"/>
      <c r="AE47" s="160" t="s">
        <v>91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>
        <v>32</v>
      </c>
      <c r="B48" s="167" t="s">
        <v>165</v>
      </c>
      <c r="C48" s="197" t="s">
        <v>166</v>
      </c>
      <c r="D48" s="169" t="s">
        <v>150</v>
      </c>
      <c r="E48" s="174">
        <v>2</v>
      </c>
      <c r="F48" s="259"/>
      <c r="G48" s="260">
        <f t="shared" si="7"/>
        <v>0</v>
      </c>
      <c r="H48" s="259"/>
      <c r="I48" s="260">
        <f t="shared" si="8"/>
        <v>0</v>
      </c>
      <c r="J48" s="259"/>
      <c r="K48" s="260">
        <f t="shared" si="9"/>
        <v>0</v>
      </c>
      <c r="L48" s="260">
        <v>21</v>
      </c>
      <c r="M48" s="260">
        <f t="shared" si="10"/>
        <v>0</v>
      </c>
      <c r="N48" s="261">
        <v>0</v>
      </c>
      <c r="O48" s="261">
        <f t="shared" si="11"/>
        <v>0</v>
      </c>
      <c r="P48" s="261">
        <v>0</v>
      </c>
      <c r="Q48" s="261">
        <f t="shared" si="12"/>
        <v>0</v>
      </c>
      <c r="R48" s="261"/>
      <c r="S48" s="261"/>
      <c r="T48" s="262">
        <v>0</v>
      </c>
      <c r="U48" s="261">
        <f t="shared" si="13"/>
        <v>0</v>
      </c>
      <c r="V48" s="263"/>
      <c r="W48" s="263"/>
      <c r="X48" s="263"/>
      <c r="Y48" s="160"/>
      <c r="Z48" s="160"/>
      <c r="AA48" s="160"/>
      <c r="AB48" s="160"/>
      <c r="AC48" s="160"/>
      <c r="AD48" s="160"/>
      <c r="AE48" s="160" t="s">
        <v>91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x14ac:dyDescent="0.2">
      <c r="A49" s="162" t="s">
        <v>86</v>
      </c>
      <c r="B49" s="168" t="s">
        <v>57</v>
      </c>
      <c r="C49" s="199" t="s">
        <v>26</v>
      </c>
      <c r="D49" s="171"/>
      <c r="E49" s="176"/>
      <c r="F49" s="177"/>
      <c r="G49" s="177">
        <f>SUMIF(AE50:AE50,"&lt;&gt;NOR",G50:G50)</f>
        <v>0</v>
      </c>
      <c r="H49" s="177"/>
      <c r="I49" s="177">
        <f>SUM(I50:I50)</f>
        <v>0</v>
      </c>
      <c r="J49" s="177"/>
      <c r="K49" s="177">
        <f>SUM(K50:K50)</f>
        <v>0</v>
      </c>
      <c r="L49" s="177"/>
      <c r="M49" s="177">
        <f>SUM(M50:M50)</f>
        <v>0</v>
      </c>
      <c r="N49" s="172"/>
      <c r="O49" s="172">
        <f>SUM(O50:O50)</f>
        <v>0</v>
      </c>
      <c r="P49" s="172"/>
      <c r="Q49" s="172">
        <f>SUM(Q50:Q50)</f>
        <v>0</v>
      </c>
      <c r="R49" s="172"/>
      <c r="S49" s="172"/>
      <c r="T49" s="173"/>
      <c r="U49" s="172">
        <f>SUM(U50:U50)</f>
        <v>0</v>
      </c>
      <c r="AE49" t="s">
        <v>87</v>
      </c>
    </row>
    <row r="50" spans="1:60" outlineLevel="1" x14ac:dyDescent="0.2">
      <c r="A50" s="186">
        <v>33</v>
      </c>
      <c r="B50" s="187" t="s">
        <v>167</v>
      </c>
      <c r="C50" s="200" t="s">
        <v>168</v>
      </c>
      <c r="D50" s="188" t="s">
        <v>169</v>
      </c>
      <c r="E50" s="189">
        <v>1</v>
      </c>
      <c r="F50" s="264"/>
      <c r="G50" s="265">
        <f>ROUND(E50*F50,2)</f>
        <v>0</v>
      </c>
      <c r="H50" s="264"/>
      <c r="I50" s="265">
        <f>ROUND(E50*H50,2)</f>
        <v>0</v>
      </c>
      <c r="J50" s="264"/>
      <c r="K50" s="265">
        <f>ROUND(E50*J50,2)</f>
        <v>0</v>
      </c>
      <c r="L50" s="190">
        <v>21</v>
      </c>
      <c r="M50" s="190">
        <f>G50*(1+L50/100)</f>
        <v>0</v>
      </c>
      <c r="N50" s="191">
        <v>0</v>
      </c>
      <c r="O50" s="191">
        <f>ROUND(E50*N50,5)</f>
        <v>0</v>
      </c>
      <c r="P50" s="191">
        <v>0</v>
      </c>
      <c r="Q50" s="191">
        <f>ROUND(E50*P50,5)</f>
        <v>0</v>
      </c>
      <c r="R50" s="191"/>
      <c r="S50" s="191"/>
      <c r="T50" s="192">
        <v>0</v>
      </c>
      <c r="U50" s="191">
        <f>ROUND(E50*T50,2)</f>
        <v>0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170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x14ac:dyDescent="0.2">
      <c r="A51" s="6"/>
      <c r="B51" s="7" t="s">
        <v>171</v>
      </c>
      <c r="C51" s="201" t="s">
        <v>171</v>
      </c>
      <c r="D51" s="6"/>
      <c r="E51" s="6"/>
      <c r="F51" s="266"/>
      <c r="G51" s="266"/>
      <c r="H51" s="266"/>
      <c r="I51" s="266"/>
      <c r="J51" s="266"/>
      <c r="K51" s="26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v>15</v>
      </c>
      <c r="AD51">
        <v>21</v>
      </c>
    </row>
    <row r="52" spans="1:60" x14ac:dyDescent="0.2">
      <c r="A52" s="193"/>
      <c r="B52" s="194">
        <v>26</v>
      </c>
      <c r="C52" s="202" t="s">
        <v>171</v>
      </c>
      <c r="D52" s="195"/>
      <c r="E52" s="195"/>
      <c r="F52" s="195"/>
      <c r="G52" s="196">
        <f>G8+G17+G21+G39+G49</f>
        <v>0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f>SUMIF(L7:L50,AC51,G7:G50)</f>
        <v>0</v>
      </c>
      <c r="AD52">
        <f>SUMIF(L7:L50,AD51,G7:G50)</f>
        <v>0</v>
      </c>
      <c r="AE52" t="s">
        <v>172</v>
      </c>
    </row>
    <row r="53" spans="1:60" x14ac:dyDescent="0.2">
      <c r="A53" s="6"/>
      <c r="B53" s="7" t="s">
        <v>171</v>
      </c>
      <c r="C53" s="201" t="s">
        <v>171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6"/>
      <c r="B54" s="7" t="s">
        <v>171</v>
      </c>
      <c r="C54" s="201" t="s">
        <v>171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7">
        <v>33</v>
      </c>
      <c r="B55" s="257"/>
      <c r="C55" s="25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267"/>
      <c r="B56" s="268"/>
      <c r="C56" s="269"/>
      <c r="D56" s="268"/>
      <c r="E56" s="268"/>
      <c r="F56" s="268"/>
      <c r="G56" s="270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E56" t="s">
        <v>173</v>
      </c>
    </row>
    <row r="57" spans="1:60" x14ac:dyDescent="0.2">
      <c r="A57" s="271"/>
      <c r="B57" s="272"/>
      <c r="C57" s="273"/>
      <c r="D57" s="272"/>
      <c r="E57" s="272"/>
      <c r="F57" s="272"/>
      <c r="G57" s="274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71"/>
      <c r="B58" s="272"/>
      <c r="C58" s="273"/>
      <c r="D58" s="272"/>
      <c r="E58" s="272"/>
      <c r="F58" s="272"/>
      <c r="G58" s="274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71"/>
      <c r="B59" s="272"/>
      <c r="C59" s="273"/>
      <c r="D59" s="272"/>
      <c r="E59" s="272"/>
      <c r="F59" s="272"/>
      <c r="G59" s="274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75"/>
      <c r="B60" s="276"/>
      <c r="C60" s="277"/>
      <c r="D60" s="276"/>
      <c r="E60" s="276"/>
      <c r="F60" s="276"/>
      <c r="G60" s="278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6"/>
      <c r="B61" s="7" t="s">
        <v>171</v>
      </c>
      <c r="C61" s="201" t="s">
        <v>171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C62" s="203"/>
      <c r="AE62" t="s">
        <v>174</v>
      </c>
    </row>
  </sheetData>
  <mergeCells count="6">
    <mergeCell ref="A56:G60"/>
    <mergeCell ref="A1:G1"/>
    <mergeCell ref="C2:G2"/>
    <mergeCell ref="C3:G3"/>
    <mergeCell ref="C4:G4"/>
    <mergeCell ref="A55:C55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cp:lastPrinted>2014-02-28T09:52:57Z</cp:lastPrinted>
  <dcterms:created xsi:type="dcterms:W3CDTF">2009-04-08T07:15:50Z</dcterms:created>
  <dcterms:modified xsi:type="dcterms:W3CDTF">2017-08-10T18:55:14Z</dcterms:modified>
</cp:coreProperties>
</file>